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9630" windowHeight="2715" tabRatio="387" activeTab="0"/>
  </bookViews>
  <sheets>
    <sheet name="Лимиты БО (поквартально)_27" sheetId="1" r:id="rId1"/>
  </sheets>
  <definedNames>
    <definedName name="OLE_LINK3" localSheetId="0">'Лимиты БО (поквартально)_27'!#REF!</definedName>
    <definedName name="_xlnm.Print_Titles" localSheetId="0">'Лимиты БО (поквартально)_27'!$20:$22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<sst xmlns="http://schemas.openxmlformats.org/spreadsheetml/2006/main" count="730" uniqueCount="349">
  <si>
    <t>Главный распорядитель / Главный администратор / Наименование бюджетной классификации</t>
  </si>
  <si>
    <t>Сумма на год</t>
  </si>
  <si>
    <t>Поддержка жилищного хозяйства</t>
  </si>
  <si>
    <t>Организация ритуальных услуг и содержание мест захоронения</t>
  </si>
  <si>
    <t>Организация сбора и вывоза бытовых отходов и мусора</t>
  </si>
  <si>
    <t>Обеспечение деятельности Домов культуры</t>
  </si>
  <si>
    <t>Мероприятия по обеспечению безопасности людей на водных объектах, охране их жизни и здоровья</t>
  </si>
  <si>
    <t>000</t>
  </si>
  <si>
    <t>ЦСР</t>
  </si>
  <si>
    <t>ВР</t>
  </si>
  <si>
    <t>Образование и организация деятельности административных комиссий</t>
  </si>
  <si>
    <t>Иные межбюджетные трансферты</t>
  </si>
  <si>
    <t>5</t>
  </si>
  <si>
    <t>6</t>
  </si>
  <si>
    <t>Всего</t>
  </si>
  <si>
    <t>Поддержка коммунального хозяйства</t>
  </si>
  <si>
    <t>Мероприятия в области коммунального хозяйства</t>
  </si>
  <si>
    <t xml:space="preserve">                                                                                                                          </t>
  </si>
  <si>
    <t>Обеспечение деятельности представительных органов муниципальных образований</t>
  </si>
  <si>
    <t>Обеспечение функционирования представительных органов муниципального образования</t>
  </si>
  <si>
    <t>Расходы на обеспечение функций органов местного самоуправления</t>
  </si>
  <si>
    <t>100</t>
  </si>
  <si>
    <t>200</t>
  </si>
  <si>
    <t>800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</si>
  <si>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</si>
  <si>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</si>
  <si>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бюджетные ассигнования</t>
  </si>
  <si>
    <t>500</t>
  </si>
  <si>
    <t xml:space="preserve">Расходы на обеспечение функций органов местного самоуправления </t>
  </si>
  <si>
    <t>Высшее должностное лицо муниципального образования</t>
  </si>
  <si>
    <t>Обеспечение деятельности администрации муниципального образования</t>
  </si>
  <si>
    <t xml:space="preserve">Обеспечение функционирования администрации муниципального образования </t>
  </si>
  <si>
    <t>Финансовое обеспечение непредвиденных расходов</t>
  </si>
  <si>
    <t>Резервный фонд администрации муниципального образования</t>
  </si>
  <si>
    <t>Управление имуществом муниципального образования</t>
  </si>
  <si>
    <t>Мероприятия в рамках управления имуществом муниципального образования</t>
  </si>
  <si>
    <t>Реализация муниципальных функций, связанных с муниципальным управлением</t>
  </si>
  <si>
    <t>Обеспечение хозяйственного обслуживания</t>
  </si>
  <si>
    <t>Обеспечение безопасности населения</t>
  </si>
  <si>
    <t>Экономическое развитие и инновационная экономика</t>
  </si>
  <si>
    <t>400</t>
  </si>
  <si>
    <t>Бюджетные инвестиции</t>
  </si>
  <si>
    <t>Мероприятия по поддержке жилищного хозяйства</t>
  </si>
  <si>
    <t>Прочие мероприятия в области коммунального хозяйства</t>
  </si>
  <si>
    <t>Мероприятия по организации ритуальных услуг и содержание мест захоронения</t>
  </si>
  <si>
    <t>Мероприятия по созданию условий для массового отдыха жителей поселений и организации благоустройства мест массового отдыха населения</t>
  </si>
  <si>
    <t>Мероприятия по организации сбора и вывоза бытовых отходов и мусора</t>
  </si>
  <si>
    <t>Расходы на обеспечение деятельности (оказание услуг) муниципальных учреждений</t>
  </si>
  <si>
    <t>300</t>
  </si>
  <si>
    <t>Социальное обеспечение и иные выплаты населению</t>
  </si>
  <si>
    <t>700</t>
  </si>
  <si>
    <t>Мероприятия по организации благоустройства территории поселения</t>
  </si>
  <si>
    <t>Развитие культуры</t>
  </si>
  <si>
    <t>Обеспечение мероприятий в области физической культуры и спорта</t>
  </si>
  <si>
    <t>Поддержка и развитие средств массовой информации</t>
  </si>
  <si>
    <t>Развитие топливно-энергетического комплекса</t>
  </si>
  <si>
    <t>50 2 00 00000</t>
  </si>
  <si>
    <t>50 0 00 00000</t>
  </si>
  <si>
    <t>50 2 00 00190</t>
  </si>
  <si>
    <t>63 0 00 00000</t>
  </si>
  <si>
    <t>63 2 00 00000</t>
  </si>
  <si>
    <t>63 2 00 00190</t>
  </si>
  <si>
    <t>52 0 00 00000</t>
  </si>
  <si>
    <t>52 1 00 00000</t>
  </si>
  <si>
    <t>52 1 00 00190</t>
  </si>
  <si>
    <t>53 0 00 00000</t>
  </si>
  <si>
    <t>53 1 00 00000</t>
  </si>
  <si>
    <t>53 1 00 00190</t>
  </si>
  <si>
    <t>53 2 00 00000</t>
  </si>
  <si>
    <t>53 2 00 60190</t>
  </si>
  <si>
    <t>53 3 00 00000</t>
  </si>
  <si>
    <t>53 3 00 20590</t>
  </si>
  <si>
    <t>54 0 00 00000</t>
  </si>
  <si>
    <t>54 1 00 00000</t>
  </si>
  <si>
    <t>54 1 00 10020</t>
  </si>
  <si>
    <t>53 4 00 00000</t>
  </si>
  <si>
    <t>53 4 00 10040</t>
  </si>
  <si>
    <t>53 5 00 00000</t>
  </si>
  <si>
    <t>53 5 00 00590</t>
  </si>
  <si>
    <t>35 0 00 00000</t>
  </si>
  <si>
    <t>35 1 00 00000</t>
  </si>
  <si>
    <t>35 1 01 00000</t>
  </si>
  <si>
    <t>Организация временного трудоустройства несовершеннолетних граждан в возрасте от 14 до 18 лет</t>
  </si>
  <si>
    <t>35 1 01 15011</t>
  </si>
  <si>
    <t>55 0 00 00000</t>
  </si>
  <si>
    <t>55 1 00 00000</t>
  </si>
  <si>
    <t>36 0 00 00000</t>
  </si>
  <si>
    <t>Профилактика терроризма и экстремизма</t>
  </si>
  <si>
    <t>36 2 00 00000</t>
  </si>
  <si>
    <t>36 2 01 00000</t>
  </si>
  <si>
    <t>Обеспечение проведения мероприятий по профилактике терроризма и экстремизма</t>
  </si>
  <si>
    <t>36 2 01 15030</t>
  </si>
  <si>
    <t>36 2 01 15031</t>
  </si>
  <si>
    <t>36 1 00 00000</t>
  </si>
  <si>
    <t>36 1 01 00000</t>
  </si>
  <si>
    <t>36 1 01 15020</t>
  </si>
  <si>
    <t>57 0 00 00000</t>
  </si>
  <si>
    <t>57 2 00 00000</t>
  </si>
  <si>
    <t>57 2 00 10150</t>
  </si>
  <si>
    <t>38 0 00 00000</t>
  </si>
  <si>
    <t>38 1 00 00000</t>
  </si>
  <si>
    <t>38 1 01 00000</t>
  </si>
  <si>
    <t>38 1 01 S2440</t>
  </si>
  <si>
    <t>59 0 00 00000</t>
  </si>
  <si>
    <t>59 4 00 00000</t>
  </si>
  <si>
    <t>Другие мероприятия в облаcти жилищного хозяйства</t>
  </si>
  <si>
    <t>59 4 00 10250</t>
  </si>
  <si>
    <t>60 0 00 00000</t>
  </si>
  <si>
    <t>60 5 00 00000</t>
  </si>
  <si>
    <t>60 5 00 10300</t>
  </si>
  <si>
    <t>60 7 00 00000</t>
  </si>
  <si>
    <t>60 7 00 10780</t>
  </si>
  <si>
    <t>42 0 00 00000</t>
  </si>
  <si>
    <t>Жилище</t>
  </si>
  <si>
    <t>42 1 00 00000</t>
  </si>
  <si>
    <t>Создание условий для развития массового строительства жилья, в том числе жилья экономкласса</t>
  </si>
  <si>
    <t>61 0 00 00000</t>
  </si>
  <si>
    <t>61 2 00 00000</t>
  </si>
  <si>
    <t>61 2 00 10320</t>
  </si>
  <si>
    <t>61 3 00 00000</t>
  </si>
  <si>
    <t>61 3 00 10330</t>
  </si>
  <si>
    <t>61 4 00 00000</t>
  </si>
  <si>
    <t>61 4 00 10340</t>
  </si>
  <si>
    <t>61 5 00 00000</t>
  </si>
  <si>
    <t>61 5 00 10350</t>
  </si>
  <si>
    <t>65 0 00 00000</t>
  </si>
  <si>
    <t>65 1 00 00000</t>
  </si>
  <si>
    <t>65 1 00 00590</t>
  </si>
  <si>
    <t>53 4 00 40010</t>
  </si>
  <si>
    <t>69 0 00 00000</t>
  </si>
  <si>
    <t>69 1 00 00000</t>
  </si>
  <si>
    <t>69 1 00 10440</t>
  </si>
  <si>
    <t>62 0 00 00000</t>
  </si>
  <si>
    <t>62 2 00 00000</t>
  </si>
  <si>
    <t>62 2 00 10200</t>
  </si>
  <si>
    <t xml:space="preserve">РАСПРЕДЕЛЕНИЕ </t>
  </si>
  <si>
    <t>бюджетных ассигнований по целевым статьям (муниципальным программам</t>
  </si>
  <si>
    <t xml:space="preserve">направлениям деятельности), группам видов расходов классификации </t>
  </si>
  <si>
    <t>ПРИЛОЖЕНИЕ № 3</t>
  </si>
  <si>
    <t>62 1 00 00000</t>
  </si>
  <si>
    <t>62 1 00 00190</t>
  </si>
  <si>
    <t>Обеспечение деятельности финансового управления</t>
  </si>
  <si>
    <t>Совершенствование антитеррористической защищенности мест с массовым пребыванием граждан, жизненно важных объектов</t>
  </si>
  <si>
    <t>Обеспечение проведения выборов и референдумов</t>
  </si>
  <si>
    <t>Расходы на обеспечение выборов и референдумов</t>
  </si>
  <si>
    <t>53 6 00 00000</t>
  </si>
  <si>
    <t>53 6 00 10590</t>
  </si>
  <si>
    <t>42 1 03 L4970</t>
  </si>
  <si>
    <t>Осуществление отдельных полномочий Российской Федерации и государственных полномочий Краснодарского края</t>
  </si>
  <si>
    <t>Муниципальная программа «Содействие занятости населения»</t>
  </si>
  <si>
    <t>Реализация политики содействия занятости населения</t>
  </si>
  <si>
    <t>Содействие трудоустройству граждан и обеспечению работодателей рабочей силой</t>
  </si>
  <si>
    <t>Муниципальная программа «Обеспечение 
безопасности населения»</t>
  </si>
  <si>
    <t xml:space="preserve">Пожарная безопасность </t>
  </si>
  <si>
    <t>Проведение комплекса мероприятий по обеспечению пожарной безопасности в поселении Славянского района</t>
  </si>
  <si>
    <t>Обеспечение мероприятий по пожарной безопасности в поселении Славянского района</t>
  </si>
  <si>
    <t>Проведение комплекса мероприятий по профилактике терроризма и экстремизма в поселении Славянского района</t>
  </si>
  <si>
    <t>Контрольно-счетная палата Славянского района</t>
  </si>
  <si>
    <t>Финансовое управление Славянского района</t>
  </si>
  <si>
    <t>Исполнение судебных актов</t>
  </si>
  <si>
    <t>Исполнение судебных актов и мировых соглашений органами местного самоуправления</t>
  </si>
  <si>
    <t>53 8 00 00000</t>
  </si>
  <si>
    <t>53 8 00 09040</t>
  </si>
  <si>
    <t>Мероприятия по предупреждению и ликвидации последствий чрезвычайных ситуаций</t>
  </si>
  <si>
    <t>Участие в предупреждении и ликвидации чрезвычайных ситуаций в границах поселений</t>
  </si>
  <si>
    <t>55 1 00 10101</t>
  </si>
  <si>
    <t>Обеспечение безопасности людей на водных объектах, охране их жизни и здоровья</t>
  </si>
  <si>
    <t>55 5 00 00000</t>
  </si>
  <si>
    <t>Муниципальная программа «Развитие сети 
автомобильных дорог»</t>
  </si>
  <si>
    <t>Строительство, реконструкция, капитальный ремонт и ремонт автомобильных дорог общего пользования местного значения</t>
  </si>
  <si>
    <t>Финансовое обеспечение мероприятий по увеличению протяженности автомобильных дорог местного значения, соответствующих нормативным требованиям</t>
  </si>
  <si>
    <t xml:space="preserve">Капитальный ремонт и ремонт автомобильных дорог общего пользования местного значения </t>
  </si>
  <si>
    <t>Мероприятия в области дорожного хозяйства</t>
  </si>
  <si>
    <t>Строительство,  ремонт и содержание автомобильных дорог</t>
  </si>
  <si>
    <t>Муниципальная программа «Экономическое развитие и инновационная экономика»</t>
  </si>
  <si>
    <t>Поддержка малого и среднего предпринимательства, 
включая крестьянские (фермерские) хозяйства</t>
  </si>
  <si>
    <t>Развитие системы финансовой поддержки субъектов малого и среднего предпринимательства</t>
  </si>
  <si>
    <t>Реализация мероприятий по организации и проведению конкурсов, выставок товаров, работ и услуг, производимых и оказываемых субъектами малого и среднего предпринимательства, поддержка малого и среднего предпринима-тельства в поселении</t>
  </si>
  <si>
    <t>11 0 00 00000</t>
  </si>
  <si>
    <t>11 2 00 00000</t>
  </si>
  <si>
    <t>11 2 01 00000</t>
  </si>
  <si>
    <t>11 2 01 15180</t>
  </si>
  <si>
    <t>Муниципальная программа «Комплексное и устойчивое развитие в сфере строительства и архитектуры»</t>
  </si>
  <si>
    <t>Создание условий для строительства
многоквартирных домов</t>
  </si>
  <si>
    <t>Мероприятия по созданию условий для строительства многоквартирных домов</t>
  </si>
  <si>
    <t>Финансовое обеспечение (возмещение) затрат (части затрат), связанных с выполнением работ по завершению строительства и вводу в эксплуатацию многоквартирных домов (проблемных объектов), строящихся с привлечением денежных средств граждан</t>
  </si>
  <si>
    <t>42 3 00 00000</t>
  </si>
  <si>
    <t>42 3 01 00000</t>
  </si>
  <si>
    <t>42 3 01 15270</t>
  </si>
  <si>
    <t>Обеспечение в целях жилищного строительства земельных участков инженерной инфраструктурой, в том числе предоставленных (предос-тавляемых) семьям, имеющим трех и более детей, а также под стандартное жилье и жилье из быстровозводимых конструкций (по земельным участкам, находящимся в муниципальной собственности)</t>
  </si>
  <si>
    <t>42 1 01 00000</t>
  </si>
  <si>
    <t>42 1 01 S2640</t>
  </si>
  <si>
    <t>Обеспечение жильем молодых семей</t>
  </si>
  <si>
    <t>Создание условий для развития ипотечного жилищного кредитования и ипотечно-накопительной системы, реализация механизмов бюджетной поддержки отдельных категорий граждан, нуждающихся в улучшении жи-лищных условий</t>
  </si>
  <si>
    <t>Реализация мероприятий по обеспечению жильем молодых семей</t>
  </si>
  <si>
    <t>42 2 00 00000</t>
  </si>
  <si>
    <t>42 2 01 00000</t>
  </si>
  <si>
    <t>Муниципальная программа «Сохранение объектов культурного наследия»</t>
  </si>
  <si>
    <t>Основные мероприятия муниципальной программы «Сохранение объектов культурного наследия»</t>
  </si>
  <si>
    <t>Реконструкция, ремонт, капитальный ремонт объектов культурного наследия</t>
  </si>
  <si>
    <t>Реализация мероприятий по реконструкции, ремонту, капитальному ремонту объектов культурного наследия</t>
  </si>
  <si>
    <t>10 0 00 00000</t>
  </si>
  <si>
    <t>10 1 00 00000</t>
  </si>
  <si>
    <t>10 1 01 00000</t>
  </si>
  <si>
    <t>10 1 01 15260</t>
  </si>
  <si>
    <t>Основные мероприятия муниципальной программы «Формирование современной городской среды»</t>
  </si>
  <si>
    <t>Федеральный проект «Формирование комфортной городской среды»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</si>
  <si>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</si>
  <si>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«Формирование
современной городской среды»</t>
  </si>
  <si>
    <t>37 0 00 00000</t>
  </si>
  <si>
    <t>37 1 00 00000</t>
  </si>
  <si>
    <t>37 1 F2 00000</t>
  </si>
  <si>
    <t>37 1 F2 55550</t>
  </si>
  <si>
    <t>Организация благоустройства</t>
  </si>
  <si>
    <t>Создание условий для массового отдыха жителей поселений и организация благоустройства мест массового отдыха населения</t>
  </si>
  <si>
    <t>Организация благоустройства территории поселения</t>
  </si>
  <si>
    <t>Муниципальная программа «Молодежь»</t>
  </si>
  <si>
    <t>Молодежная политика и оздоровление детей</t>
  </si>
  <si>
    <t>Мероприятия по гражданскому и патриотическому воспитанию, направленные на формирование здорового образа жизни</t>
  </si>
  <si>
    <t>Реализация мероприятий программы по гражданскому и патриотическому воспитанию, направленные на формирование здорового образа жизни</t>
  </si>
  <si>
    <t>12 0 00 00000</t>
  </si>
  <si>
    <t>12 1 00 00000</t>
  </si>
  <si>
    <t>12 1 01 00000</t>
  </si>
  <si>
    <t>Дополнительное материальное обеспечение к пенсии</t>
  </si>
  <si>
    <t>Муниципальная программа «Социальная 
поддержка граждан»</t>
  </si>
  <si>
    <t>Оказание материальной помощи гражданам</t>
  </si>
  <si>
    <t>Мероприятия по оказанию материальной помощи гражданам, оказавшимся в трудной жизненной ситуации</t>
  </si>
  <si>
    <t>Реализация мероприятий программы по оказанию материальной помощи гражданам, оказавшимся в трудной жизненной ситуации</t>
  </si>
  <si>
    <t>03 0 00 00000</t>
  </si>
  <si>
    <t>03 1 00 00000</t>
  </si>
  <si>
    <t>03 1 01 00000</t>
  </si>
  <si>
    <t>03 1 01 15110</t>
  </si>
  <si>
    <t>Физическая культура и спорт</t>
  </si>
  <si>
    <t>Мероприятия в области физической культуры и спорта</t>
  </si>
  <si>
    <t>12 1 01 15090</t>
  </si>
  <si>
    <t>Муниципальная программа «Информационное общество»</t>
  </si>
  <si>
    <t>Мероприятия по поддержке и развитию телерадиовещания</t>
  </si>
  <si>
    <t>Реализация мероприятий по поддержке и развитию СМИ</t>
  </si>
  <si>
    <t>17 0 00 00000</t>
  </si>
  <si>
    <t>17 1 00 00000</t>
  </si>
  <si>
    <t>17 1 01 00000</t>
  </si>
  <si>
    <t>17 1 01 15120</t>
  </si>
  <si>
    <t>Мероприятия по поддержке и развитию периодических печатных СМИ</t>
  </si>
  <si>
    <t>17 1 02 00000</t>
  </si>
  <si>
    <t>17 1 02 15120</t>
  </si>
  <si>
    <t>Процентные платежи по муниципальному долгу муниципального образования</t>
  </si>
  <si>
    <t xml:space="preserve">Ачуевского сельского поселения </t>
  </si>
  <si>
    <t xml:space="preserve">Ачуевского сельского поселения Славянского района и непрограммным </t>
  </si>
  <si>
    <t xml:space="preserve"> (тыс.руб.)</t>
  </si>
  <si>
    <t>Первичный воинский учет на территориях, где отсутствуют военные комиссариаты</t>
  </si>
  <si>
    <t>51 1 00 00000</t>
  </si>
  <si>
    <t>51 1 0051180</t>
  </si>
  <si>
    <t>51 0 00 00000</t>
  </si>
  <si>
    <t>Мероприятия по мобилизационной и вневойсковой подготовке</t>
  </si>
  <si>
    <t>Мероприятия в области молодежной политики</t>
  </si>
  <si>
    <t>Обеспечение выполнения функций в области молодежной политики и оздоровления детей</t>
  </si>
  <si>
    <t>Обеспечение проведения мероприятий для детей и молодежи</t>
  </si>
  <si>
    <t>64 0 00 00000</t>
  </si>
  <si>
    <t>64 3 00 00000</t>
  </si>
  <si>
    <t>64 3 00 10460</t>
  </si>
  <si>
    <t>Обеспечение деятельности библиотек при ДК</t>
  </si>
  <si>
    <t>65 2 00 00000</t>
  </si>
  <si>
    <t>65 2 00 00590</t>
  </si>
  <si>
    <t>Обеспечение реализации функций в области строительства, архитектуры и градостроительства</t>
  </si>
  <si>
    <t>57 4 00 00000</t>
  </si>
  <si>
    <t>57 4 00 00190</t>
  </si>
  <si>
    <t>Водоснабжение населенных пунктов</t>
  </si>
  <si>
    <t>Резервные фонды администрации муниципального образования</t>
  </si>
  <si>
    <t>60 2 00 00000</t>
  </si>
  <si>
    <t>60 2 00 20590</t>
  </si>
  <si>
    <t>Поддержка местных инициатив по итогам краевого конкурса</t>
  </si>
  <si>
    <t>61 3 00 12950</t>
  </si>
  <si>
    <t>Капитальные вложения в объекты государственной (муниципальной) собственности</t>
  </si>
  <si>
    <t>Муниципальная программа "Увековечивание памяти погибших при защите отечества"</t>
  </si>
  <si>
    <t>Основное мероприятие по восстановлению (ремонту, благоустройству) воинских захоронений</t>
  </si>
  <si>
    <t>Восстановление (ремонт, благоустройство) воинских захоронений</t>
  </si>
  <si>
    <t>Реализация мероприятий ФЦП "Увековечение памяти погибших при защите Отечества на 2019-2024 годы"</t>
  </si>
  <si>
    <t>46 0 00 00000</t>
  </si>
  <si>
    <t>46 1 00 00000</t>
  </si>
  <si>
    <t>46 1 01 00000</t>
  </si>
  <si>
    <t>46 1 01 L2990</t>
  </si>
  <si>
    <t>55 7 00 00000</t>
  </si>
  <si>
    <t>55 7 00 10390</t>
  </si>
  <si>
    <t>55 5 00 10490</t>
  </si>
  <si>
    <t>Закупка товаров, работ и услуг для обеспечения
государственных (муниципальных) нужд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</si>
  <si>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</si>
  <si>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Межбюджетные трансферты</t>
  </si>
  <si>
    <t>Обслуживание государственного (муниципального) долга</t>
  </si>
  <si>
    <t>Обеспечение деятельности высшего должностного лица субъекта Российской Федерации и муниципального образования</t>
  </si>
  <si>
    <t>Прочие обязательства муниципального образования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</si>
  <si>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</si>
  <si>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Пожарная безопасность поселений</t>
  </si>
  <si>
    <t>Мероприятия по пожарной безопасности</t>
  </si>
  <si>
    <t>Управление муниципальным долгом и муниципальными финансовыми активами Краснодарского края</t>
  </si>
  <si>
    <t>Обеспечение деятельности контрольно-счетной палаты Славянского района</t>
  </si>
  <si>
    <t>О.В. Галова</t>
  </si>
  <si>
    <t>расходов бюджетов на 2022 год</t>
  </si>
  <si>
    <t>Мероприятия по модернизации топливно-энергетического комплекса</t>
  </si>
  <si>
    <t>Заместитель начальника</t>
  </si>
  <si>
    <t>финансового управления,</t>
  </si>
  <si>
    <t>начальник бюджетного отдела</t>
  </si>
  <si>
    <t>44 0 00 00000</t>
  </si>
  <si>
    <t>44 1 00 00000</t>
  </si>
  <si>
    <t>44 1 01 00000</t>
  </si>
  <si>
    <t>44 1 01 12720</t>
  </si>
  <si>
    <t>44 1 01 S2720</t>
  </si>
  <si>
    <t>Муниципальная программа "Комплексное развитие сельских территорий"</t>
  </si>
  <si>
    <t>Создание и развитие инфраструктуры на сельских территориях</t>
  </si>
  <si>
    <t>Мероприятия по созданию и развитию инфраструктуры на сельских территориях</t>
  </si>
  <si>
    <t>Дополнительные средства местного бюджета на обеспечение комплексного развития сельских территорий</t>
  </si>
  <si>
    <t>Организация благоустройства сельских территорий (поселения)</t>
  </si>
  <si>
    <t>Организация газоснабжения населения (поселений) (строительство подводящих газопроводов, распределительных газопроводов)</t>
  </si>
  <si>
    <t>Славянского района</t>
  </si>
  <si>
    <t>к решению 30 сессии Совета</t>
  </si>
  <si>
    <t xml:space="preserve"> Славянского района  </t>
  </si>
  <si>
    <t>от 26.11.2020 года № 5</t>
  </si>
  <si>
    <t>«ПРИЛОЖЕНИЕ № 3</t>
  </si>
  <si>
    <t>Муниципальная программа «Развитие жилищно - коммунального хозяйства»</t>
  </si>
  <si>
    <t>39 0 00 00000</t>
  </si>
  <si>
    <t>39 3 00 00000</t>
  </si>
  <si>
    <t>Развитие газификации</t>
  </si>
  <si>
    <t>39 3 01 00000</t>
  </si>
  <si>
    <t>Проведение комплекса мероприятий по модернизации, строительству, реконструкции и ремонту объектов газификации</t>
  </si>
  <si>
    <t>39 3 01 S0620</t>
  </si>
  <si>
    <t>55 1 00 20590</t>
  </si>
  <si>
    <t>39 3 01 10620</t>
  </si>
  <si>
    <t>Дополнительные средства местного бюджета на организацию газоснабжения населения (поселений) (строительство подводящих газопроводов, распределительных газопроводов)</t>
  </si>
  <si>
    <t>Осуществление первичного воинского учета органами местного самоуправления поселений, муниципальных и городских округов</t>
  </si>
  <si>
    <t>53 5 00 11200</t>
  </si>
  <si>
    <t>Поддержка мер по обеспечению сбалансированности бюджетов поселений</t>
  </si>
  <si>
    <t>57 2 00 11200</t>
  </si>
  <si>
    <t xml:space="preserve">Закупка товаров, работ и услуг для обеспечения
государственных (муниципальных) нужд
</t>
  </si>
  <si>
    <t>65 1 00 11200</t>
  </si>
  <si>
    <t>65 2 00 11200</t>
  </si>
  <si>
    <t>Дополнительная помощь местным бюджетам для решения социально значимых вопросов местного значения</t>
  </si>
  <si>
    <t>65 2 00 62980</t>
  </si>
  <si>
    <t>52 1 00 11200</t>
  </si>
  <si>
    <t>53 1 00 11200</t>
  </si>
  <si>
    <t>60 5 00 11200</t>
  </si>
  <si>
    <t>к решению 38 сессии Совета</t>
  </si>
  <si>
    <t>06 0 00 00000</t>
  </si>
  <si>
    <t>06 1 00 00000</t>
  </si>
  <si>
    <t>06 1 G2 00000</t>
  </si>
  <si>
    <t>06 1 G2 52690</t>
  </si>
  <si>
    <t>"Экологическое просвещение населения и модернизация сферы обращения с твердыми коммунальными отходами на территории сельского поселения"</t>
  </si>
  <si>
    <t>Реализация полномочий органов местного самоуправления в области обращения с твердыми коммунальными отходами на территории сельского поселения</t>
  </si>
  <si>
    <t>Федеральный проект "Комплексная система обращения с твердыми коммунальными отходами"</t>
  </si>
  <si>
    <t>Закупка контейнеров для раздельного накопления твердых коммунальных отходов</t>
  </si>
  <si>
    <t>от 27.10.2022 г. № 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</si>
</sst>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#,##0.00;[Red]\-#,##0.00;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3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b/>
      <sz val="5"/>
      <color indexed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62"/>
      <name val="Arial Cyr"/>
      <family val="0"/>
    </font>
    <font>
      <b/>
      <sz val="10"/>
      <color indexed="63"/>
      <name val="Arial Cyr"/>
      <family val="0"/>
    </font>
    <font>
      <b/>
      <sz val="10"/>
      <color indexed="52"/>
      <name val="Arial Cyr"/>
      <family val="0"/>
    </font>
    <font>
      <b/>
      <sz val="15"/>
      <color indexed="15"/>
      <name val="Arial Cyr"/>
      <family val="0"/>
    </font>
    <font>
      <b/>
      <sz val="13"/>
      <color indexed="15"/>
      <name val="Arial Cyr"/>
      <family val="0"/>
    </font>
    <font>
      <b/>
      <sz val="11"/>
      <color indexed="15"/>
      <name val="Arial Cyr"/>
      <family val="0"/>
    </font>
    <font>
      <b/>
      <sz val="10"/>
      <color indexed="8"/>
      <name val="Arial Cyr"/>
      <family val="0"/>
    </font>
    <font>
      <b/>
      <sz val="10"/>
      <color indexed="9"/>
      <name val="Arial Cyr"/>
      <family val="0"/>
    </font>
    <font>
      <b/>
      <sz val="18"/>
      <color indexed="15"/>
      <name val="Cambria"/>
      <family val="1"/>
    </font>
    <font>
      <sz val="10"/>
      <color indexed="60"/>
      <name val="Arial Cyr"/>
      <family val="0"/>
    </font>
    <font>
      <sz val="10"/>
      <color indexed="20"/>
      <name val="Arial Cyr"/>
      <family val="0"/>
    </font>
    <font>
      <i/>
      <sz val="10"/>
      <color indexed="23"/>
      <name val="Arial Cyr"/>
      <family val="0"/>
    </font>
    <font>
      <sz val="10"/>
      <color indexed="5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>
      <alignment/>
      <protection/>
    </xf>
    <xf numFmtId="0" fontId="16" fillId="17" borderId="0" applyNumberFormat="0" applyBorder="0" applyAlignment="0" applyProtection="0"/>
    <xf numFmtId="0" fontId="16" fillId="17" borderId="0">
      <alignment/>
      <protection/>
    </xf>
    <xf numFmtId="0" fontId="16" fillId="18" borderId="0" applyNumberFormat="0" applyBorder="0" applyAlignment="0" applyProtection="0"/>
    <xf numFmtId="0" fontId="16" fillId="18" borderId="0">
      <alignment/>
      <protection/>
    </xf>
    <xf numFmtId="0" fontId="16" fillId="13" borderId="0" applyNumberFormat="0" applyBorder="0" applyAlignment="0" applyProtection="0"/>
    <xf numFmtId="0" fontId="16" fillId="19" borderId="0">
      <alignment/>
      <protection/>
    </xf>
    <xf numFmtId="0" fontId="16" fillId="14" borderId="0" applyNumberFormat="0" applyBorder="0" applyAlignment="0" applyProtection="0"/>
    <xf numFmtId="0" fontId="16" fillId="14" borderId="0">
      <alignment/>
      <protection/>
    </xf>
    <xf numFmtId="0" fontId="16" fillId="20" borderId="0" applyNumberFormat="0" applyBorder="0" applyAlignment="0" applyProtection="0"/>
    <xf numFmtId="0" fontId="16" fillId="20" borderId="0">
      <alignment/>
      <protection/>
    </xf>
    <xf numFmtId="0" fontId="17" fillId="7" borderId="1" applyNumberFormat="0" applyAlignment="0" applyProtection="0"/>
    <xf numFmtId="0" fontId="17" fillId="7" borderId="1">
      <alignment/>
      <protection/>
    </xf>
    <xf numFmtId="0" fontId="18" fillId="21" borderId="2" applyNumberFormat="0" applyAlignment="0" applyProtection="0"/>
    <xf numFmtId="0" fontId="18" fillId="21" borderId="2">
      <alignment/>
      <protection/>
    </xf>
    <xf numFmtId="0" fontId="19" fillId="21" borderId="1" applyNumberFormat="0" applyAlignment="0" applyProtection="0"/>
    <xf numFmtId="0" fontId="19" fillId="21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5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20" fillId="0" borderId="3">
      <alignment/>
      <protection/>
    </xf>
    <xf numFmtId="0" fontId="33" fillId="0" borderId="4" applyNumberFormat="0" applyFill="0" applyAlignment="0" applyProtection="0"/>
    <xf numFmtId="0" fontId="21" fillId="0" borderId="4">
      <alignment/>
      <protection/>
    </xf>
    <xf numFmtId="0" fontId="34" fillId="0" borderId="5" applyNumberFormat="0" applyFill="0" applyAlignment="0" applyProtection="0"/>
    <xf numFmtId="0" fontId="22" fillId="0" borderId="5">
      <alignment/>
      <protection/>
    </xf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6" applyNumberFormat="0" applyFill="0" applyAlignment="0" applyProtection="0"/>
    <xf numFmtId="0" fontId="23" fillId="0" borderId="6">
      <alignment/>
      <protection/>
    </xf>
    <xf numFmtId="0" fontId="24" fillId="22" borderId="7" applyNumberFormat="0" applyAlignment="0" applyProtection="0"/>
    <xf numFmtId="0" fontId="24" fillId="22" borderId="7">
      <alignment/>
      <protection/>
    </xf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6" fillId="23" borderId="0" applyNumberFormat="0" applyBorder="0" applyAlignment="0" applyProtection="0"/>
    <xf numFmtId="0" fontId="26" fillId="23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7" fillId="3" borderId="0" applyNumberFormat="0" applyBorder="0" applyAlignment="0" applyProtection="0"/>
    <xf numFmtId="0" fontId="27" fillId="3" borderId="0">
      <alignment/>
      <protection/>
    </xf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0" fillId="24" borderId="8" applyNumberFormat="0" applyFont="0" applyAlignment="0" applyProtection="0"/>
    <xf numFmtId="0" fontId="15" fillId="24" borderId="8">
      <alignment/>
      <protection/>
    </xf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9">
      <alignment/>
      <protection/>
    </xf>
    <xf numFmtId="0" fontId="30" fillId="0" borderId="0" applyNumberFormat="0" applyFill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>
      <alignment/>
      <protection/>
    </xf>
  </cellStyleXfs>
  <cellXfs count="83">
    <xf numFmtId="0" fontId="0" fillId="0" borderId="0" xfId="0" applyAlignment="1">
      <alignment/>
    </xf>
    <xf numFmtId="0" fontId="1" fillId="0" borderId="0" xfId="77">
      <alignment/>
      <protection/>
    </xf>
    <xf numFmtId="0" fontId="4" fillId="0" borderId="0" xfId="77" applyNumberFormat="1" applyFont="1" applyFill="1" applyAlignment="1" applyProtection="1">
      <alignment/>
      <protection hidden="1"/>
    </xf>
    <xf numFmtId="49" fontId="4" fillId="0" borderId="0" xfId="77" applyNumberFormat="1" applyFont="1" applyFill="1" applyAlignment="1" applyProtection="1">
      <alignment/>
      <protection hidden="1"/>
    </xf>
    <xf numFmtId="0" fontId="5" fillId="0" borderId="0" xfId="77" applyFont="1">
      <alignment/>
      <protection/>
    </xf>
    <xf numFmtId="3" fontId="0" fillId="0" borderId="0" xfId="0" applyNumberFormat="1" applyFill="1" applyAlignment="1">
      <alignment/>
    </xf>
    <xf numFmtId="0" fontId="2" fillId="0" borderId="0" xfId="77" applyFont="1" applyFill="1" applyProtection="1">
      <alignment/>
      <protection hidden="1"/>
    </xf>
    <xf numFmtId="49" fontId="2" fillId="0" borderId="0" xfId="77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77" applyFill="1">
      <alignment/>
      <protection/>
    </xf>
    <xf numFmtId="49" fontId="1" fillId="0" borderId="0" xfId="77" applyNumberFormat="1" applyFill="1">
      <alignment/>
      <protection/>
    </xf>
    <xf numFmtId="0" fontId="9" fillId="0" borderId="10" xfId="77" applyNumberFormat="1" applyFont="1" applyFill="1" applyBorder="1" applyAlignment="1" applyProtection="1">
      <alignment horizontal="left" vertical="top" wrapText="1"/>
      <protection hidden="1"/>
    </xf>
    <xf numFmtId="49" fontId="9" fillId="0" borderId="11" xfId="77" applyNumberFormat="1" applyFont="1" applyFill="1" applyBorder="1" applyAlignment="1" applyProtection="1">
      <alignment horizontal="center" vertical="center"/>
      <protection hidden="1"/>
    </xf>
    <xf numFmtId="0" fontId="8" fillId="0" borderId="10" xfId="77" applyNumberFormat="1" applyFont="1" applyFill="1" applyBorder="1" applyAlignment="1" applyProtection="1">
      <alignment horizontal="left" vertical="top" wrapText="1"/>
      <protection hidden="1"/>
    </xf>
    <xf numFmtId="49" fontId="8" fillId="0" borderId="11" xfId="77" applyNumberFormat="1" applyFont="1" applyFill="1" applyBorder="1" applyAlignment="1" applyProtection="1">
      <alignment horizontal="center" vertical="center"/>
      <protection hidden="1"/>
    </xf>
    <xf numFmtId="49" fontId="8" fillId="0" borderId="12" xfId="7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10" xfId="77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77" applyNumberFormat="1" applyFont="1" applyFill="1" applyBorder="1" applyAlignment="1" applyProtection="1">
      <alignment horizontal="left" vertical="center" wrapText="1"/>
      <protection hidden="1"/>
    </xf>
    <xf numFmtId="49" fontId="10" fillId="0" borderId="0" xfId="77" applyNumberFormat="1" applyFont="1" applyFill="1">
      <alignment/>
      <protection/>
    </xf>
    <xf numFmtId="0" fontId="1" fillId="0" borderId="0" xfId="77" applyFont="1" applyFill="1">
      <alignment/>
      <protection/>
    </xf>
    <xf numFmtId="4" fontId="2" fillId="0" borderId="0" xfId="77" applyNumberFormat="1" applyFont="1" applyFill="1" applyProtection="1">
      <alignment/>
      <protection hidden="1"/>
    </xf>
    <xf numFmtId="4" fontId="3" fillId="0" borderId="0" xfId="77" applyNumberFormat="1" applyFont="1" applyFill="1" applyAlignment="1" applyProtection="1">
      <alignment/>
      <protection hidden="1"/>
    </xf>
    <xf numFmtId="4" fontId="1" fillId="0" borderId="0" xfId="77" applyNumberFormat="1" applyFill="1">
      <alignment/>
      <protection/>
    </xf>
    <xf numFmtId="0" fontId="5" fillId="0" borderId="0" xfId="77" applyFont="1" applyFill="1">
      <alignment/>
      <protection/>
    </xf>
    <xf numFmtId="0" fontId="6" fillId="0" borderId="0" xfId="77" applyFont="1" applyFill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8" fillId="0" borderId="13" xfId="77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77" applyNumberFormat="1" applyFont="1" applyFill="1" applyBorder="1" applyAlignment="1" applyProtection="1">
      <alignment horizontal="left" vertical="top" wrapText="1"/>
      <protection hidden="1"/>
    </xf>
    <xf numFmtId="49" fontId="9" fillId="0" borderId="15" xfId="77" applyNumberFormat="1" applyFont="1" applyFill="1" applyBorder="1" applyAlignment="1" applyProtection="1">
      <alignment horizontal="center" vertical="center"/>
      <protection hidden="1"/>
    </xf>
    <xf numFmtId="0" fontId="9" fillId="0" borderId="16" xfId="77" applyNumberFormat="1" applyFont="1" applyFill="1" applyBorder="1" applyAlignment="1" applyProtection="1">
      <alignment horizontal="left" vertical="top" wrapText="1"/>
      <protection hidden="1"/>
    </xf>
    <xf numFmtId="0" fontId="8" fillId="0" borderId="16" xfId="77" applyNumberFormat="1" applyFont="1" applyFill="1" applyBorder="1" applyAlignment="1" applyProtection="1">
      <alignment horizontal="left" vertical="top" wrapText="1"/>
      <protection hidden="1"/>
    </xf>
    <xf numFmtId="49" fontId="8" fillId="0" borderId="15" xfId="77" applyNumberFormat="1" applyFont="1" applyFill="1" applyBorder="1" applyAlignment="1" applyProtection="1">
      <alignment horizontal="center" vertical="center"/>
      <protection hidden="1"/>
    </xf>
    <xf numFmtId="0" fontId="8" fillId="0" borderId="17" xfId="77" applyNumberFormat="1" applyFont="1" applyFill="1" applyBorder="1" applyAlignment="1" applyProtection="1">
      <alignment horizontal="center" vertical="center" wrapText="1"/>
      <protection hidden="1"/>
    </xf>
    <xf numFmtId="3" fontId="8" fillId="0" borderId="18" xfId="77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77" applyNumberFormat="1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78" applyFont="1" applyFill="1" applyBorder="1" applyAlignment="1" applyProtection="1">
      <alignment horizontal="left" vertical="top" wrapText="1"/>
      <protection hidden="1"/>
    </xf>
    <xf numFmtId="0" fontId="13" fillId="0" borderId="16" xfId="78" applyFont="1" applyFill="1" applyBorder="1" applyAlignment="1" applyProtection="1">
      <alignment horizontal="left" vertical="top" wrapText="1"/>
      <protection hidden="1"/>
    </xf>
    <xf numFmtId="0" fontId="14" fillId="0" borderId="10" xfId="78" applyFont="1" applyFill="1" applyBorder="1" applyAlignment="1" applyProtection="1">
      <alignment horizontal="left" vertical="top" wrapText="1"/>
      <protection hidden="1"/>
    </xf>
    <xf numFmtId="49" fontId="13" fillId="0" borderId="11" xfId="78" applyNumberFormat="1" applyFont="1" applyFill="1" applyBorder="1" applyAlignment="1" applyProtection="1" quotePrefix="1">
      <alignment horizontal="center" vertical="center"/>
      <protection hidden="1"/>
    </xf>
    <xf numFmtId="49" fontId="14" fillId="0" borderId="11" xfId="78" applyNumberFormat="1" applyFont="1" applyFill="1" applyBorder="1" applyAlignment="1" applyProtection="1" quotePrefix="1">
      <alignment horizontal="center" vertical="center"/>
      <protection hidden="1"/>
    </xf>
    <xf numFmtId="0" fontId="8" fillId="0" borderId="14" xfId="77" applyNumberFormat="1" applyFont="1" applyFill="1" applyBorder="1" applyAlignment="1" applyProtection="1">
      <alignment horizontal="left" vertical="top" wrapText="1"/>
      <protection hidden="1"/>
    </xf>
    <xf numFmtId="186" fontId="13" fillId="0" borderId="21" xfId="78" applyNumberFormat="1" applyFont="1" applyFill="1" applyBorder="1" applyAlignment="1" applyProtection="1">
      <alignment horizontal="right" vertical="center"/>
      <protection hidden="1"/>
    </xf>
    <xf numFmtId="186" fontId="9" fillId="0" borderId="22" xfId="77" applyNumberFormat="1" applyFont="1" applyFill="1" applyBorder="1" applyAlignment="1" applyProtection="1">
      <alignment horizontal="right" vertical="center"/>
      <protection hidden="1"/>
    </xf>
    <xf numFmtId="49" fontId="9" fillId="0" borderId="23" xfId="77" applyNumberFormat="1" applyFont="1" applyFill="1" applyBorder="1" applyAlignment="1" applyProtection="1">
      <alignment horizontal="center" vertical="center"/>
      <protection hidden="1"/>
    </xf>
    <xf numFmtId="186" fontId="8" fillId="0" borderId="24" xfId="77" applyNumberFormat="1" applyFont="1" applyFill="1" applyBorder="1" applyAlignment="1" applyProtection="1">
      <alignment horizontal="right" vertical="center" wrapText="1"/>
      <protection hidden="1"/>
    </xf>
    <xf numFmtId="186" fontId="14" fillId="0" borderId="21" xfId="78" applyNumberFormat="1" applyFont="1" applyFill="1" applyBorder="1" applyAlignment="1" applyProtection="1">
      <alignment horizontal="right" vertical="center"/>
      <protection hidden="1"/>
    </xf>
    <xf numFmtId="186" fontId="8" fillId="0" borderId="25" xfId="77" applyNumberFormat="1" applyFont="1" applyFill="1" applyBorder="1" applyAlignment="1" applyProtection="1">
      <alignment horizontal="right" vertical="center" wrapText="1"/>
      <protection hidden="1"/>
    </xf>
    <xf numFmtId="186" fontId="9" fillId="0" borderId="24" xfId="77" applyNumberFormat="1" applyFont="1" applyFill="1" applyBorder="1" applyAlignment="1" applyProtection="1">
      <alignment horizontal="right" vertical="center" wrapText="1"/>
      <protection hidden="1"/>
    </xf>
    <xf numFmtId="49" fontId="9" fillId="0" borderId="26" xfId="77" applyNumberFormat="1" applyFont="1" applyFill="1" applyBorder="1" applyAlignment="1" applyProtection="1">
      <alignment horizontal="center" vertical="center"/>
      <protection hidden="1"/>
    </xf>
    <xf numFmtId="0" fontId="9" fillId="0" borderId="27" xfId="77" applyNumberFormat="1" applyFont="1" applyFill="1" applyBorder="1" applyAlignment="1" applyProtection="1">
      <alignment horizontal="left" vertical="top" wrapText="1"/>
      <protection hidden="1"/>
    </xf>
    <xf numFmtId="186" fontId="9" fillId="0" borderId="24" xfId="77" applyNumberFormat="1" applyFont="1" applyFill="1" applyBorder="1" applyAlignment="1" applyProtection="1">
      <alignment horizontal="right" vertical="center"/>
      <protection hidden="1"/>
    </xf>
    <xf numFmtId="186" fontId="8" fillId="0" borderId="24" xfId="77" applyNumberFormat="1" applyFont="1" applyFill="1" applyBorder="1" applyAlignment="1" applyProtection="1">
      <alignment horizontal="right" vertical="center"/>
      <protection hidden="1"/>
    </xf>
    <xf numFmtId="186" fontId="9" fillId="0" borderId="21" xfId="77" applyNumberFormat="1" applyFont="1" applyFill="1" applyBorder="1" applyAlignment="1" applyProtection="1">
      <alignment horizontal="right" vertical="center"/>
      <protection hidden="1"/>
    </xf>
    <xf numFmtId="186" fontId="8" fillId="0" borderId="21" xfId="77" applyNumberFormat="1" applyFont="1" applyFill="1" applyBorder="1" applyAlignment="1" applyProtection="1">
      <alignment horizontal="right" vertical="center"/>
      <protection hidden="1"/>
    </xf>
    <xf numFmtId="186" fontId="9" fillId="0" borderId="28" xfId="77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25" borderId="0" xfId="0" applyFill="1" applyAlignment="1">
      <alignment/>
    </xf>
    <xf numFmtId="3" fontId="6" fillId="0" borderId="0" xfId="0" applyNumberFormat="1" applyFont="1" applyFill="1" applyAlignment="1">
      <alignment horizontal="right"/>
    </xf>
    <xf numFmtId="0" fontId="1" fillId="25" borderId="0" xfId="77" applyFont="1" applyFill="1">
      <alignment/>
      <protection/>
    </xf>
    <xf numFmtId="0" fontId="6" fillId="25" borderId="0" xfId="0" applyFont="1" applyFill="1" applyAlignment="1">
      <alignment horizontal="center"/>
    </xf>
    <xf numFmtId="49" fontId="1" fillId="25" borderId="0" xfId="77" applyNumberFormat="1" applyFill="1">
      <alignment/>
      <protection/>
    </xf>
    <xf numFmtId="0" fontId="6" fillId="25" borderId="0" xfId="0" applyFont="1" applyFill="1" applyAlignment="1">
      <alignment/>
    </xf>
    <xf numFmtId="0" fontId="0" fillId="25" borderId="0" xfId="0" applyFill="1" applyAlignment="1">
      <alignment/>
    </xf>
    <xf numFmtId="49" fontId="10" fillId="25" borderId="0" xfId="77" applyNumberFormat="1" applyFont="1" applyFill="1">
      <alignment/>
      <protection/>
    </xf>
    <xf numFmtId="0" fontId="9" fillId="0" borderId="11" xfId="0" applyFont="1" applyBorder="1" applyAlignment="1">
      <alignment horizontal="left" vertical="top" wrapText="1"/>
    </xf>
    <xf numFmtId="186" fontId="9" fillId="0" borderId="11" xfId="77" applyNumberFormat="1" applyFont="1" applyFill="1" applyBorder="1" applyAlignment="1" applyProtection="1">
      <alignment horizontal="right" vertical="center"/>
      <protection hidden="1"/>
    </xf>
    <xf numFmtId="0" fontId="8" fillId="0" borderId="29" xfId="7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/>
    </xf>
    <xf numFmtId="0" fontId="7" fillId="0" borderId="0" xfId="76" applyNumberFormat="1" applyFont="1" applyFill="1" applyBorder="1" applyAlignment="1" applyProtection="1">
      <alignment horizontal="center" vertical="center"/>
      <protection hidden="1"/>
    </xf>
    <xf numFmtId="49" fontId="8" fillId="0" borderId="30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31" xfId="77" applyNumberFormat="1" applyFont="1" applyFill="1" applyBorder="1" applyAlignment="1" applyProtection="1">
      <alignment horizontal="center" vertical="center" wrapText="1"/>
      <protection hidden="1"/>
    </xf>
    <xf numFmtId="4" fontId="8" fillId="0" borderId="30" xfId="77" applyNumberFormat="1" applyFont="1" applyFill="1" applyBorder="1" applyAlignment="1" applyProtection="1">
      <alignment horizontal="center" vertical="center" wrapText="1"/>
      <protection hidden="1"/>
    </xf>
    <xf numFmtId="4" fontId="8" fillId="0" borderId="31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32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33" xfId="77" applyNumberFormat="1" applyFont="1" applyFill="1" applyBorder="1" applyAlignment="1" applyProtection="1">
      <alignment horizontal="center" vertical="center" wrapText="1"/>
      <protection hidden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Денежный 2" xfId="53"/>
    <cellStyle name="Денежный 3" xfId="54"/>
    <cellStyle name="Денежный 4" xfId="55"/>
    <cellStyle name="Денежный 5" xfId="56"/>
    <cellStyle name="Денежный 6" xfId="57"/>
    <cellStyle name="Денежный 7" xfId="58"/>
    <cellStyle name="Заголовок 1" xfId="59"/>
    <cellStyle name="Заголовок 1 2" xfId="60"/>
    <cellStyle name="Заголовок 2" xfId="61"/>
    <cellStyle name="Заголовок 2 2" xfId="62"/>
    <cellStyle name="Заголовок 3" xfId="63"/>
    <cellStyle name="Заголовок 3 2" xfId="64"/>
    <cellStyle name="Заголовок 4" xfId="65"/>
    <cellStyle name="Заголовок 4 2" xfId="66"/>
    <cellStyle name="Итог" xfId="67"/>
    <cellStyle name="Итог 2" xfId="68"/>
    <cellStyle name="Контрольная ячейка" xfId="69"/>
    <cellStyle name="Контрольная ячейка 2" xfId="70"/>
    <cellStyle name="Название" xfId="71"/>
    <cellStyle name="Название 2" xfId="72"/>
    <cellStyle name="Нейтральный" xfId="73"/>
    <cellStyle name="Нейтральный 2" xfId="74"/>
    <cellStyle name="Обычный 2" xfId="75"/>
    <cellStyle name="Обычный_tmp" xfId="76"/>
    <cellStyle name="Обычный_Tmp2" xfId="77"/>
    <cellStyle name="Обычный_Tmp2 2" xfId="78"/>
    <cellStyle name="Плохой" xfId="79"/>
    <cellStyle name="Плохой 2" xfId="80"/>
    <cellStyle name="Пояснение" xfId="81"/>
    <cellStyle name="Пояснение 2" xfId="82"/>
    <cellStyle name="Примечание" xfId="83"/>
    <cellStyle name="Примечание 2" xfId="84"/>
    <cellStyle name="Percent" xfId="85"/>
    <cellStyle name="Связанная ячейка" xfId="86"/>
    <cellStyle name="Связанная ячейка 2" xfId="87"/>
    <cellStyle name="Текст предупреждения" xfId="88"/>
    <cellStyle name="Текст предупреждения 2" xfId="89"/>
    <cellStyle name="Comma" xfId="90"/>
    <cellStyle name="Comma [0]" xfId="91"/>
    <cellStyle name="Хороший" xfId="92"/>
    <cellStyle name="Хороший 2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6"/>
  <sheetViews>
    <sheetView tabSelected="1" zoomScalePageLayoutView="0" workbookViewId="0" topLeftCell="A270">
      <selection activeCell="F7" sqref="F7"/>
    </sheetView>
  </sheetViews>
  <sheetFormatPr defaultColWidth="9.00390625" defaultRowHeight="12.75"/>
  <cols>
    <col min="1" max="1" width="65.875" style="9" customWidth="1"/>
    <col min="2" max="2" width="13.75390625" style="10" customWidth="1"/>
    <col min="3" max="3" width="4.25390625" style="10" customWidth="1"/>
    <col min="4" max="4" width="15.125" style="24" customWidth="1"/>
    <col min="5" max="5" width="2.00390625" style="9" customWidth="1"/>
    <col min="6" max="6" width="9.125" style="9" customWidth="1"/>
    <col min="7" max="16384" width="9.125" style="1" customWidth="1"/>
  </cols>
  <sheetData>
    <row r="1" spans="1:4" s="70" customFormat="1" ht="18.75">
      <c r="A1" s="66"/>
      <c r="B1" s="67" t="s">
        <v>138</v>
      </c>
      <c r="C1" s="68"/>
      <c r="D1" s="69"/>
    </row>
    <row r="2" spans="1:4" s="70" customFormat="1" ht="18.75">
      <c r="A2" s="66"/>
      <c r="B2" s="67" t="s">
        <v>339</v>
      </c>
      <c r="C2" s="67"/>
      <c r="D2" s="69"/>
    </row>
    <row r="3" spans="1:4" s="70" customFormat="1" ht="18.75">
      <c r="A3" s="66"/>
      <c r="B3" s="67" t="s">
        <v>246</v>
      </c>
      <c r="C3" s="67"/>
      <c r="D3" s="69"/>
    </row>
    <row r="4" spans="1:4" s="70" customFormat="1" ht="18.75">
      <c r="A4" s="66"/>
      <c r="B4" s="67" t="s">
        <v>312</v>
      </c>
      <c r="C4" s="67"/>
      <c r="D4" s="69"/>
    </row>
    <row r="5" spans="1:4" s="70" customFormat="1" ht="18.75">
      <c r="A5" s="66"/>
      <c r="B5" s="67" t="s">
        <v>348</v>
      </c>
      <c r="C5" s="68"/>
      <c r="D5" s="69"/>
    </row>
    <row r="6" spans="1:4" s="70" customFormat="1" ht="11.25" customHeight="1">
      <c r="A6" s="66"/>
      <c r="B6" s="71"/>
      <c r="C6" s="67"/>
      <c r="D6" s="69"/>
    </row>
    <row r="7" spans="1:4" s="70" customFormat="1" ht="18.75">
      <c r="A7" s="66"/>
      <c r="B7" s="67" t="s">
        <v>316</v>
      </c>
      <c r="C7" s="67"/>
      <c r="D7" s="69"/>
    </row>
    <row r="8" spans="1:4" s="70" customFormat="1" ht="18.75">
      <c r="A8" s="66"/>
      <c r="B8" s="67" t="s">
        <v>313</v>
      </c>
      <c r="C8" s="67"/>
      <c r="D8" s="69"/>
    </row>
    <row r="9" spans="1:4" s="70" customFormat="1" ht="18.75">
      <c r="A9" s="66"/>
      <c r="B9" s="67" t="s">
        <v>246</v>
      </c>
      <c r="C9" s="67"/>
      <c r="D9" s="69"/>
    </row>
    <row r="10" spans="1:4" s="70" customFormat="1" ht="18.75">
      <c r="A10" s="66"/>
      <c r="B10" s="67" t="s">
        <v>314</v>
      </c>
      <c r="C10" s="67"/>
      <c r="D10" s="69"/>
    </row>
    <row r="11" spans="1:4" s="70" customFormat="1" ht="18.75">
      <c r="A11" s="66"/>
      <c r="B11" s="67" t="s">
        <v>315</v>
      </c>
      <c r="C11" s="67"/>
      <c r="D11" s="69"/>
    </row>
    <row r="12" spans="1:6" ht="18.75">
      <c r="A12" s="21"/>
      <c r="B12" s="20"/>
      <c r="C12" s="16"/>
      <c r="D12" s="17"/>
      <c r="E12" s="8"/>
      <c r="F12" s="8"/>
    </row>
    <row r="13" spans="1:6" ht="18.75">
      <c r="A13" s="76" t="s">
        <v>135</v>
      </c>
      <c r="B13" s="76"/>
      <c r="C13" s="76"/>
      <c r="D13" s="76"/>
      <c r="E13" s="8"/>
      <c r="F13" s="8"/>
    </row>
    <row r="14" spans="1:6" ht="18" customHeight="1">
      <c r="A14" s="76" t="s">
        <v>136</v>
      </c>
      <c r="B14" s="76"/>
      <c r="C14" s="76"/>
      <c r="D14" s="76"/>
      <c r="E14" s="76"/>
      <c r="F14" s="8"/>
    </row>
    <row r="15" spans="1:6" ht="18" customHeight="1">
      <c r="A15" s="76" t="s">
        <v>247</v>
      </c>
      <c r="B15" s="76"/>
      <c r="C15" s="76"/>
      <c r="D15" s="76"/>
      <c r="E15" s="76"/>
      <c r="F15" s="8"/>
    </row>
    <row r="16" spans="1:6" ht="18" customHeight="1">
      <c r="A16" s="76" t="s">
        <v>137</v>
      </c>
      <c r="B16" s="76"/>
      <c r="C16" s="76"/>
      <c r="D16" s="76"/>
      <c r="E16" s="76"/>
      <c r="F16" s="8"/>
    </row>
    <row r="17" spans="1:6" ht="18" customHeight="1">
      <c r="A17" s="76" t="s">
        <v>296</v>
      </c>
      <c r="B17" s="76"/>
      <c r="C17" s="76"/>
      <c r="D17" s="76"/>
      <c r="E17" s="76"/>
      <c r="F17" s="8"/>
    </row>
    <row r="18" spans="1:6" ht="12" customHeight="1">
      <c r="A18" s="27" t="s">
        <v>17</v>
      </c>
      <c r="B18" s="27"/>
      <c r="C18" s="27"/>
      <c r="D18" s="28" t="s">
        <v>248</v>
      </c>
      <c r="E18" s="8"/>
      <c r="F18" s="8"/>
    </row>
    <row r="19" spans="1:4" ht="1.5" customHeight="1" thickBot="1">
      <c r="A19" s="6"/>
      <c r="B19" s="7"/>
      <c r="C19" s="7"/>
      <c r="D19" s="22"/>
    </row>
    <row r="20" spans="1:4" ht="17.25" customHeight="1" thickBot="1">
      <c r="A20" s="74" t="s">
        <v>0</v>
      </c>
      <c r="B20" s="77" t="s">
        <v>8</v>
      </c>
      <c r="C20" s="81" t="s">
        <v>9</v>
      </c>
      <c r="D20" s="79" t="s">
        <v>1</v>
      </c>
    </row>
    <row r="21" spans="1:4" ht="14.25" customHeight="1" thickBot="1">
      <c r="A21" s="74"/>
      <c r="B21" s="78"/>
      <c r="C21" s="82"/>
      <c r="D21" s="80"/>
    </row>
    <row r="22" spans="1:4" ht="15" customHeight="1" thickBot="1">
      <c r="A22" s="36">
        <v>1</v>
      </c>
      <c r="B22" s="30" t="s">
        <v>12</v>
      </c>
      <c r="C22" s="30" t="s">
        <v>13</v>
      </c>
      <c r="D22" s="37">
        <v>7</v>
      </c>
    </row>
    <row r="23" spans="1:4" ht="16.5" thickBot="1">
      <c r="A23" s="38" t="s">
        <v>14</v>
      </c>
      <c r="B23" s="15"/>
      <c r="C23" s="15"/>
      <c r="D23" s="53">
        <f>D34+D58+D63+D78+D83+D90+D103+D125+D131+D164+D169+D181+D190+D194+D207+D222+D229+D237+D253+D39+D29+D73+D44+D24+D50+D121+D233+D109+D114-0.1</f>
        <v>25528.975609999994</v>
      </c>
    </row>
    <row r="24" spans="1:4" ht="31.5" hidden="1">
      <c r="A24" s="34" t="s">
        <v>224</v>
      </c>
      <c r="B24" s="35" t="s">
        <v>228</v>
      </c>
      <c r="C24" s="35" t="s">
        <v>7</v>
      </c>
      <c r="D24" s="58">
        <f>D25</f>
        <v>0</v>
      </c>
    </row>
    <row r="25" spans="1:4" ht="15.75" hidden="1">
      <c r="A25" s="33" t="s">
        <v>225</v>
      </c>
      <c r="B25" s="32" t="s">
        <v>229</v>
      </c>
      <c r="C25" s="32" t="s">
        <v>7</v>
      </c>
      <c r="D25" s="57">
        <f>D26</f>
        <v>0</v>
      </c>
    </row>
    <row r="26" spans="1:4" ht="31.5" hidden="1">
      <c r="A26" s="11" t="s">
        <v>226</v>
      </c>
      <c r="B26" s="12" t="s">
        <v>230</v>
      </c>
      <c r="C26" s="12" t="s">
        <v>7</v>
      </c>
      <c r="D26" s="57">
        <f>D28</f>
        <v>0</v>
      </c>
    </row>
    <row r="27" spans="1:4" ht="47.25" hidden="1">
      <c r="A27" s="11" t="s">
        <v>227</v>
      </c>
      <c r="B27" s="12" t="s">
        <v>231</v>
      </c>
      <c r="C27" s="12" t="s">
        <v>7</v>
      </c>
      <c r="D27" s="57">
        <f>D28</f>
        <v>0</v>
      </c>
    </row>
    <row r="28" spans="1:4" ht="15.75" hidden="1">
      <c r="A28" s="11" t="s">
        <v>49</v>
      </c>
      <c r="B28" s="12" t="s">
        <v>231</v>
      </c>
      <c r="C28" s="12" t="s">
        <v>48</v>
      </c>
      <c r="D28" s="57"/>
    </row>
    <row r="29" spans="1:4" ht="31.5" hidden="1">
      <c r="A29" s="13" t="s">
        <v>197</v>
      </c>
      <c r="B29" s="14" t="s">
        <v>201</v>
      </c>
      <c r="C29" s="14" t="s">
        <v>7</v>
      </c>
      <c r="D29" s="58">
        <f>D30</f>
        <v>0</v>
      </c>
    </row>
    <row r="30" spans="1:4" ht="31.5" hidden="1">
      <c r="A30" s="11" t="s">
        <v>198</v>
      </c>
      <c r="B30" s="12" t="s">
        <v>202</v>
      </c>
      <c r="C30" s="12" t="s">
        <v>7</v>
      </c>
      <c r="D30" s="57">
        <f>D31</f>
        <v>0</v>
      </c>
    </row>
    <row r="31" spans="1:4" ht="31.5" hidden="1">
      <c r="A31" s="11" t="s">
        <v>199</v>
      </c>
      <c r="B31" s="12" t="s">
        <v>203</v>
      </c>
      <c r="C31" s="12" t="s">
        <v>7</v>
      </c>
      <c r="D31" s="57">
        <f>D32</f>
        <v>0</v>
      </c>
    </row>
    <row r="32" spans="1:4" ht="31.5" hidden="1">
      <c r="A32" s="11" t="s">
        <v>200</v>
      </c>
      <c r="B32" s="12" t="s">
        <v>204</v>
      </c>
      <c r="C32" s="12" t="s">
        <v>7</v>
      </c>
      <c r="D32" s="57">
        <f>D33</f>
        <v>0</v>
      </c>
    </row>
    <row r="33" spans="1:4" ht="15.75" hidden="1">
      <c r="A33" s="11" t="s">
        <v>25</v>
      </c>
      <c r="B33" s="12" t="s">
        <v>204</v>
      </c>
      <c r="C33" s="12" t="s">
        <v>22</v>
      </c>
      <c r="D33" s="57"/>
    </row>
    <row r="34" spans="1:4" ht="47.25">
      <c r="A34" s="47" t="s">
        <v>344</v>
      </c>
      <c r="B34" s="14" t="s">
        <v>340</v>
      </c>
      <c r="C34" s="14" t="s">
        <v>7</v>
      </c>
      <c r="D34" s="58">
        <f>D35</f>
        <v>57</v>
      </c>
    </row>
    <row r="35" spans="1:4" ht="47.25">
      <c r="A35" s="31" t="s">
        <v>345</v>
      </c>
      <c r="B35" s="12" t="s">
        <v>341</v>
      </c>
      <c r="C35" s="12" t="s">
        <v>7</v>
      </c>
      <c r="D35" s="57">
        <f>D36</f>
        <v>57</v>
      </c>
    </row>
    <row r="36" spans="1:4" ht="31.5">
      <c r="A36" s="31" t="s">
        <v>346</v>
      </c>
      <c r="B36" s="12" t="s">
        <v>342</v>
      </c>
      <c r="C36" s="12" t="s">
        <v>7</v>
      </c>
      <c r="D36" s="57">
        <f>D37</f>
        <v>57</v>
      </c>
    </row>
    <row r="37" spans="1:4" ht="31.5">
      <c r="A37" s="31" t="s">
        <v>347</v>
      </c>
      <c r="B37" s="12" t="s">
        <v>343</v>
      </c>
      <c r="C37" s="12" t="s">
        <v>7</v>
      </c>
      <c r="D37" s="57">
        <f>D38</f>
        <v>57</v>
      </c>
    </row>
    <row r="38" spans="1:4" ht="35.25" customHeight="1">
      <c r="A38" s="31" t="s">
        <v>331</v>
      </c>
      <c r="B38" s="12" t="s">
        <v>343</v>
      </c>
      <c r="C38" s="12" t="s">
        <v>22</v>
      </c>
      <c r="D38" s="57">
        <f>57</f>
        <v>57</v>
      </c>
    </row>
    <row r="39" spans="1:4" ht="31.5">
      <c r="A39" s="19" t="s">
        <v>174</v>
      </c>
      <c r="B39" s="14" t="s">
        <v>178</v>
      </c>
      <c r="C39" s="14" t="s">
        <v>7</v>
      </c>
      <c r="D39" s="58">
        <f>D40</f>
        <v>5</v>
      </c>
    </row>
    <row r="40" spans="1:4" ht="31.5">
      <c r="A40" s="11" t="s">
        <v>175</v>
      </c>
      <c r="B40" s="12" t="s">
        <v>179</v>
      </c>
      <c r="C40" s="12" t="s">
        <v>7</v>
      </c>
      <c r="D40" s="57">
        <f>D42</f>
        <v>5</v>
      </c>
    </row>
    <row r="41" spans="1:4" ht="31.5">
      <c r="A41" s="11" t="s">
        <v>176</v>
      </c>
      <c r="B41" s="12" t="s">
        <v>180</v>
      </c>
      <c r="C41" s="12" t="s">
        <v>7</v>
      </c>
      <c r="D41" s="57">
        <f>D42</f>
        <v>5</v>
      </c>
    </row>
    <row r="42" spans="1:4" ht="78.75">
      <c r="A42" s="11" t="s">
        <v>177</v>
      </c>
      <c r="B42" s="12" t="s">
        <v>181</v>
      </c>
      <c r="C42" s="12" t="s">
        <v>7</v>
      </c>
      <c r="D42" s="57">
        <f>D43</f>
        <v>5</v>
      </c>
    </row>
    <row r="43" spans="1:4" ht="31.5">
      <c r="A43" s="11" t="s">
        <v>284</v>
      </c>
      <c r="B43" s="12" t="s">
        <v>181</v>
      </c>
      <c r="C43" s="12" t="s">
        <v>22</v>
      </c>
      <c r="D43" s="57">
        <v>5</v>
      </c>
    </row>
    <row r="44" spans="1:4" ht="15.75" hidden="1">
      <c r="A44" s="34" t="s">
        <v>216</v>
      </c>
      <c r="B44" s="14" t="s">
        <v>220</v>
      </c>
      <c r="C44" s="14" t="s">
        <v>7</v>
      </c>
      <c r="D44" s="60">
        <f>D45</f>
        <v>0</v>
      </c>
    </row>
    <row r="45" spans="1:4" ht="15.75" hidden="1">
      <c r="A45" s="11" t="s">
        <v>217</v>
      </c>
      <c r="B45" s="12" t="s">
        <v>221</v>
      </c>
      <c r="C45" s="12" t="s">
        <v>7</v>
      </c>
      <c r="D45" s="59">
        <f>D47</f>
        <v>0</v>
      </c>
    </row>
    <row r="46" spans="1:4" ht="31.5" hidden="1">
      <c r="A46" s="11" t="s">
        <v>218</v>
      </c>
      <c r="B46" s="12" t="s">
        <v>222</v>
      </c>
      <c r="C46" s="12" t="s">
        <v>7</v>
      </c>
      <c r="D46" s="59">
        <f>D47</f>
        <v>0</v>
      </c>
    </row>
    <row r="47" spans="1:4" ht="47.25" hidden="1">
      <c r="A47" s="11" t="s">
        <v>219</v>
      </c>
      <c r="B47" s="12" t="s">
        <v>234</v>
      </c>
      <c r="C47" s="12" t="s">
        <v>7</v>
      </c>
      <c r="D47" s="57">
        <f>D48+D49</f>
        <v>0</v>
      </c>
    </row>
    <row r="48" spans="1:4" ht="15.75" hidden="1">
      <c r="A48" s="11" t="s">
        <v>25</v>
      </c>
      <c r="B48" s="12" t="s">
        <v>234</v>
      </c>
      <c r="C48" s="12" t="s">
        <v>22</v>
      </c>
      <c r="D48" s="57"/>
    </row>
    <row r="49" spans="1:4" ht="15.75" hidden="1">
      <c r="A49" s="11" t="s">
        <v>49</v>
      </c>
      <c r="B49" s="12" t="s">
        <v>234</v>
      </c>
      <c r="C49" s="12" t="s">
        <v>48</v>
      </c>
      <c r="D49" s="57"/>
    </row>
    <row r="50" spans="1:4" ht="15.75" hidden="1">
      <c r="A50" s="13" t="s">
        <v>235</v>
      </c>
      <c r="B50" s="14" t="s">
        <v>238</v>
      </c>
      <c r="C50" s="14" t="s">
        <v>7</v>
      </c>
      <c r="D50" s="58">
        <f>D51</f>
        <v>0</v>
      </c>
    </row>
    <row r="51" spans="1:4" ht="15.75" hidden="1">
      <c r="A51" s="11" t="s">
        <v>54</v>
      </c>
      <c r="B51" s="12" t="s">
        <v>239</v>
      </c>
      <c r="C51" s="12" t="s">
        <v>7</v>
      </c>
      <c r="D51" s="57">
        <f>D52+D55</f>
        <v>0</v>
      </c>
    </row>
    <row r="52" spans="1:4" ht="15.75" hidden="1">
      <c r="A52" s="11" t="s">
        <v>236</v>
      </c>
      <c r="B52" s="12" t="s">
        <v>240</v>
      </c>
      <c r="C52" s="12" t="s">
        <v>7</v>
      </c>
      <c r="D52" s="57">
        <f>D53</f>
        <v>0</v>
      </c>
    </row>
    <row r="53" spans="1:4" ht="15.75" hidden="1">
      <c r="A53" s="11" t="s">
        <v>237</v>
      </c>
      <c r="B53" s="12" t="s">
        <v>241</v>
      </c>
      <c r="C53" s="12" t="s">
        <v>7</v>
      </c>
      <c r="D53" s="57">
        <f>D54</f>
        <v>0</v>
      </c>
    </row>
    <row r="54" spans="1:4" ht="15.75" hidden="1">
      <c r="A54" s="11" t="s">
        <v>25</v>
      </c>
      <c r="B54" s="12" t="s">
        <v>241</v>
      </c>
      <c r="C54" s="12" t="s">
        <v>22</v>
      </c>
      <c r="D54" s="57"/>
    </row>
    <row r="55" spans="1:4" ht="31.5" hidden="1">
      <c r="A55" s="11" t="s">
        <v>242</v>
      </c>
      <c r="B55" s="12" t="s">
        <v>243</v>
      </c>
      <c r="C55" s="12" t="s">
        <v>7</v>
      </c>
      <c r="D55" s="57">
        <f>D57</f>
        <v>0</v>
      </c>
    </row>
    <row r="56" spans="1:4" ht="15.75" hidden="1">
      <c r="A56" s="11" t="s">
        <v>237</v>
      </c>
      <c r="B56" s="12" t="s">
        <v>244</v>
      </c>
      <c r="C56" s="12" t="s">
        <v>7</v>
      </c>
      <c r="D56" s="57">
        <f>D57</f>
        <v>0</v>
      </c>
    </row>
    <row r="57" spans="1:4" ht="15.75" hidden="1">
      <c r="A57" s="11" t="s">
        <v>25</v>
      </c>
      <c r="B57" s="12" t="s">
        <v>244</v>
      </c>
      <c r="C57" s="12" t="s">
        <v>22</v>
      </c>
      <c r="D57" s="57"/>
    </row>
    <row r="58" spans="1:4" ht="31.5" hidden="1">
      <c r="A58" s="34" t="s">
        <v>149</v>
      </c>
      <c r="B58" s="35" t="s">
        <v>79</v>
      </c>
      <c r="C58" s="35" t="s">
        <v>7</v>
      </c>
      <c r="D58" s="60">
        <f>D59</f>
        <v>0</v>
      </c>
    </row>
    <row r="59" spans="1:4" ht="15.75" hidden="1">
      <c r="A59" s="31" t="s">
        <v>150</v>
      </c>
      <c r="B59" s="12" t="s">
        <v>80</v>
      </c>
      <c r="C59" s="12" t="s">
        <v>7</v>
      </c>
      <c r="D59" s="57">
        <f>D60</f>
        <v>0</v>
      </c>
    </row>
    <row r="60" spans="1:4" ht="31.5" hidden="1">
      <c r="A60" s="31" t="s">
        <v>151</v>
      </c>
      <c r="B60" s="12" t="s">
        <v>81</v>
      </c>
      <c r="C60" s="12" t="s">
        <v>7</v>
      </c>
      <c r="D60" s="57">
        <f>D61</f>
        <v>0</v>
      </c>
    </row>
    <row r="61" spans="1:4" ht="31.5" hidden="1">
      <c r="A61" s="31" t="s">
        <v>82</v>
      </c>
      <c r="B61" s="12" t="s">
        <v>83</v>
      </c>
      <c r="C61" s="12" t="s">
        <v>7</v>
      </c>
      <c r="D61" s="57">
        <f>D62</f>
        <v>0</v>
      </c>
    </row>
    <row r="62" spans="1:4" ht="47.25" hidden="1">
      <c r="A62" s="11" t="s">
        <v>24</v>
      </c>
      <c r="B62" s="12" t="s">
        <v>83</v>
      </c>
      <c r="C62" s="12" t="s">
        <v>21</v>
      </c>
      <c r="D62" s="57"/>
    </row>
    <row r="63" spans="1:6" s="4" customFormat="1" ht="31.5" hidden="1">
      <c r="A63" s="34" t="s">
        <v>152</v>
      </c>
      <c r="B63" s="35" t="s">
        <v>86</v>
      </c>
      <c r="C63" s="35" t="s">
        <v>7</v>
      </c>
      <c r="D63" s="60">
        <f>D64+D68</f>
        <v>0</v>
      </c>
      <c r="E63" s="25"/>
      <c r="F63" s="25"/>
    </row>
    <row r="64" spans="1:4" ht="15.75" hidden="1">
      <c r="A64" s="33" t="s">
        <v>153</v>
      </c>
      <c r="B64" s="32" t="s">
        <v>93</v>
      </c>
      <c r="C64" s="32" t="s">
        <v>7</v>
      </c>
      <c r="D64" s="57">
        <f>D65</f>
        <v>0</v>
      </c>
    </row>
    <row r="65" spans="1:4" ht="31.5" hidden="1">
      <c r="A65" s="33" t="s">
        <v>154</v>
      </c>
      <c r="B65" s="32" t="s">
        <v>94</v>
      </c>
      <c r="C65" s="32" t="s">
        <v>7</v>
      </c>
      <c r="D65" s="57">
        <f>D66</f>
        <v>0</v>
      </c>
    </row>
    <row r="66" spans="1:4" ht="31.5" hidden="1">
      <c r="A66" s="11" t="s">
        <v>155</v>
      </c>
      <c r="B66" s="32" t="s">
        <v>95</v>
      </c>
      <c r="C66" s="12" t="s">
        <v>7</v>
      </c>
      <c r="D66" s="57">
        <f>D67</f>
        <v>0</v>
      </c>
    </row>
    <row r="67" spans="1:4" ht="15.75" hidden="1">
      <c r="A67" s="11" t="s">
        <v>25</v>
      </c>
      <c r="B67" s="32" t="s">
        <v>95</v>
      </c>
      <c r="C67" s="12" t="s">
        <v>22</v>
      </c>
      <c r="D67" s="57"/>
    </row>
    <row r="68" spans="1:6" s="4" customFormat="1" ht="15.75" hidden="1">
      <c r="A68" s="33" t="s">
        <v>87</v>
      </c>
      <c r="B68" s="32" t="s">
        <v>88</v>
      </c>
      <c r="C68" s="32" t="s">
        <v>7</v>
      </c>
      <c r="D68" s="59">
        <f>D69</f>
        <v>0</v>
      </c>
      <c r="E68" s="25"/>
      <c r="F68" s="25"/>
    </row>
    <row r="69" spans="1:4" ht="31.5" hidden="1">
      <c r="A69" s="33" t="s">
        <v>156</v>
      </c>
      <c r="B69" s="32" t="s">
        <v>89</v>
      </c>
      <c r="C69" s="32" t="s">
        <v>7</v>
      </c>
      <c r="D69" s="59">
        <f>D70</f>
        <v>0</v>
      </c>
    </row>
    <row r="70" spans="1:4" ht="31.5" hidden="1">
      <c r="A70" s="11" t="s">
        <v>90</v>
      </c>
      <c r="B70" s="32" t="s">
        <v>91</v>
      </c>
      <c r="C70" s="12" t="s">
        <v>7</v>
      </c>
      <c r="D70" s="59">
        <f>D71</f>
        <v>0</v>
      </c>
    </row>
    <row r="71" spans="1:4" ht="31.5" hidden="1">
      <c r="A71" s="11" t="s">
        <v>142</v>
      </c>
      <c r="B71" s="32" t="s">
        <v>92</v>
      </c>
      <c r="C71" s="12" t="s">
        <v>7</v>
      </c>
      <c r="D71" s="59">
        <f>D72</f>
        <v>0</v>
      </c>
    </row>
    <row r="72" spans="1:4" ht="15.75" hidden="1">
      <c r="A72" s="11" t="s">
        <v>25</v>
      </c>
      <c r="B72" s="32" t="s">
        <v>92</v>
      </c>
      <c r="C72" s="12" t="s">
        <v>22</v>
      </c>
      <c r="D72" s="59"/>
    </row>
    <row r="73" spans="1:4" ht="31.5" hidden="1">
      <c r="A73" s="13" t="s">
        <v>208</v>
      </c>
      <c r="B73" s="14" t="s">
        <v>209</v>
      </c>
      <c r="C73" s="14" t="s">
        <v>7</v>
      </c>
      <c r="D73" s="58">
        <f>D74</f>
        <v>0</v>
      </c>
    </row>
    <row r="74" spans="1:4" ht="31.5" hidden="1">
      <c r="A74" s="11" t="s">
        <v>205</v>
      </c>
      <c r="B74" s="12" t="s">
        <v>210</v>
      </c>
      <c r="C74" s="12" t="s">
        <v>7</v>
      </c>
      <c r="D74" s="57">
        <f>D75</f>
        <v>0</v>
      </c>
    </row>
    <row r="75" spans="1:4" ht="31.5" hidden="1">
      <c r="A75" s="11" t="s">
        <v>206</v>
      </c>
      <c r="B75" s="12" t="s">
        <v>211</v>
      </c>
      <c r="C75" s="12" t="s">
        <v>7</v>
      </c>
      <c r="D75" s="57">
        <f>D76</f>
        <v>0</v>
      </c>
    </row>
    <row r="76" spans="1:4" ht="47.25" hidden="1">
      <c r="A76" s="11" t="s">
        <v>207</v>
      </c>
      <c r="B76" s="12" t="s">
        <v>212</v>
      </c>
      <c r="C76" s="12" t="s">
        <v>7</v>
      </c>
      <c r="D76" s="57">
        <f>D77</f>
        <v>0</v>
      </c>
    </row>
    <row r="77" spans="1:4" ht="15.75" hidden="1">
      <c r="A77" s="11" t="s">
        <v>25</v>
      </c>
      <c r="B77" s="12" t="s">
        <v>212</v>
      </c>
      <c r="C77" s="12" t="s">
        <v>22</v>
      </c>
      <c r="D77" s="57"/>
    </row>
    <row r="78" spans="1:6" s="4" customFormat="1" ht="31.5">
      <c r="A78" s="13" t="s">
        <v>168</v>
      </c>
      <c r="B78" s="14" t="s">
        <v>99</v>
      </c>
      <c r="C78" s="14" t="s">
        <v>7</v>
      </c>
      <c r="D78" s="58">
        <f>D79</f>
        <v>710.3</v>
      </c>
      <c r="E78" s="25"/>
      <c r="F78" s="25"/>
    </row>
    <row r="79" spans="1:6" s="4" customFormat="1" ht="31.5">
      <c r="A79" s="11" t="s">
        <v>169</v>
      </c>
      <c r="B79" s="32" t="s">
        <v>100</v>
      </c>
      <c r="C79" s="12" t="s">
        <v>7</v>
      </c>
      <c r="D79" s="57">
        <f>D80</f>
        <v>710.3</v>
      </c>
      <c r="E79" s="25"/>
      <c r="F79" s="25"/>
    </row>
    <row r="80" spans="1:6" s="4" customFormat="1" ht="47.25">
      <c r="A80" s="11" t="s">
        <v>170</v>
      </c>
      <c r="B80" s="32" t="s">
        <v>101</v>
      </c>
      <c r="C80" s="12" t="s">
        <v>7</v>
      </c>
      <c r="D80" s="57">
        <f>D81</f>
        <v>710.3</v>
      </c>
      <c r="E80" s="25"/>
      <c r="F80" s="25"/>
    </row>
    <row r="81" spans="1:6" s="4" customFormat="1" ht="31.5">
      <c r="A81" s="11" t="s">
        <v>171</v>
      </c>
      <c r="B81" s="32" t="s">
        <v>102</v>
      </c>
      <c r="C81" s="12" t="s">
        <v>7</v>
      </c>
      <c r="D81" s="57">
        <f>D82</f>
        <v>710.3</v>
      </c>
      <c r="E81" s="25"/>
      <c r="F81" s="25"/>
    </row>
    <row r="82" spans="1:6" s="4" customFormat="1" ht="31.5">
      <c r="A82" s="11" t="s">
        <v>284</v>
      </c>
      <c r="B82" s="32" t="s">
        <v>102</v>
      </c>
      <c r="C82" s="12" t="s">
        <v>22</v>
      </c>
      <c r="D82" s="57">
        <v>710.3</v>
      </c>
      <c r="E82" s="25"/>
      <c r="F82" s="25"/>
    </row>
    <row r="83" spans="1:6" s="4" customFormat="1" ht="31.5">
      <c r="A83" s="13" t="s">
        <v>317</v>
      </c>
      <c r="B83" s="14" t="s">
        <v>318</v>
      </c>
      <c r="C83" s="14" t="s">
        <v>7</v>
      </c>
      <c r="D83" s="59">
        <f>D84</f>
        <v>12288.6</v>
      </c>
      <c r="E83" s="25"/>
      <c r="F83" s="25"/>
    </row>
    <row r="84" spans="1:6" s="4" customFormat="1" ht="15.75">
      <c r="A84" s="11" t="s">
        <v>320</v>
      </c>
      <c r="B84" s="12" t="s">
        <v>319</v>
      </c>
      <c r="C84" s="12" t="s">
        <v>7</v>
      </c>
      <c r="D84" s="59">
        <f>D85</f>
        <v>12288.6</v>
      </c>
      <c r="E84" s="25"/>
      <c r="F84" s="25"/>
    </row>
    <row r="85" spans="1:6" s="4" customFormat="1" ht="31.5">
      <c r="A85" s="11" t="s">
        <v>322</v>
      </c>
      <c r="B85" s="32" t="s">
        <v>321</v>
      </c>
      <c r="C85" s="12" t="s">
        <v>7</v>
      </c>
      <c r="D85" s="59">
        <f>D86+D88</f>
        <v>12288.6</v>
      </c>
      <c r="E85" s="25"/>
      <c r="F85" s="25"/>
    </row>
    <row r="86" spans="1:6" s="4" customFormat="1" ht="47.25" hidden="1">
      <c r="A86" s="72" t="s">
        <v>326</v>
      </c>
      <c r="B86" s="12" t="s">
        <v>325</v>
      </c>
      <c r="C86" s="12" t="s">
        <v>7</v>
      </c>
      <c r="D86" s="57">
        <f>D87</f>
        <v>0</v>
      </c>
      <c r="E86" s="25"/>
      <c r="F86" s="25"/>
    </row>
    <row r="87" spans="1:6" s="4" customFormat="1" ht="31.5" hidden="1">
      <c r="A87" s="11" t="s">
        <v>272</v>
      </c>
      <c r="B87" s="12" t="s">
        <v>325</v>
      </c>
      <c r="C87" s="12" t="s">
        <v>40</v>
      </c>
      <c r="D87" s="57">
        <v>0</v>
      </c>
      <c r="E87" s="25"/>
      <c r="F87" s="25"/>
    </row>
    <row r="88" spans="1:6" s="4" customFormat="1" ht="48.75" customHeight="1">
      <c r="A88" s="11" t="s">
        <v>311</v>
      </c>
      <c r="B88" s="32" t="s">
        <v>323</v>
      </c>
      <c r="C88" s="12" t="s">
        <v>7</v>
      </c>
      <c r="D88" s="59">
        <f>D89</f>
        <v>12288.6</v>
      </c>
      <c r="E88" s="25"/>
      <c r="F88" s="25"/>
    </row>
    <row r="89" spans="1:6" s="4" customFormat="1" ht="32.25" customHeight="1">
      <c r="A89" s="11" t="s">
        <v>272</v>
      </c>
      <c r="B89" s="32" t="s">
        <v>323</v>
      </c>
      <c r="C89" s="12" t="s">
        <v>40</v>
      </c>
      <c r="D89" s="59">
        <f>14536.82-2248.22</f>
        <v>12288.6</v>
      </c>
      <c r="E89" s="25"/>
      <c r="F89" s="25"/>
    </row>
    <row r="90" spans="1:4" ht="31.5" hidden="1">
      <c r="A90" s="44" t="s">
        <v>182</v>
      </c>
      <c r="B90" s="46" t="s">
        <v>112</v>
      </c>
      <c r="C90" s="46" t="s">
        <v>7</v>
      </c>
      <c r="D90" s="52">
        <f>D91+D99+D95</f>
        <v>0</v>
      </c>
    </row>
    <row r="91" spans="1:4" ht="15.75" hidden="1">
      <c r="A91" s="18" t="s">
        <v>113</v>
      </c>
      <c r="B91" s="12" t="s">
        <v>114</v>
      </c>
      <c r="C91" s="12" t="s">
        <v>7</v>
      </c>
      <c r="D91" s="57">
        <f>D92</f>
        <v>0</v>
      </c>
    </row>
    <row r="92" spans="1:4" ht="31.5" hidden="1">
      <c r="A92" s="18" t="s">
        <v>115</v>
      </c>
      <c r="B92" s="12" t="s">
        <v>190</v>
      </c>
      <c r="C92" s="12" t="s">
        <v>7</v>
      </c>
      <c r="D92" s="57">
        <f>D94</f>
        <v>0</v>
      </c>
    </row>
    <row r="93" spans="1:4" ht="94.5" hidden="1">
      <c r="A93" s="18" t="s">
        <v>189</v>
      </c>
      <c r="B93" s="12" t="s">
        <v>191</v>
      </c>
      <c r="C93" s="12" t="s">
        <v>7</v>
      </c>
      <c r="D93" s="57">
        <f>D94</f>
        <v>0</v>
      </c>
    </row>
    <row r="94" spans="1:4" ht="15.75" hidden="1">
      <c r="A94" s="11" t="s">
        <v>41</v>
      </c>
      <c r="B94" s="12" t="s">
        <v>191</v>
      </c>
      <c r="C94" s="12" t="s">
        <v>40</v>
      </c>
      <c r="D94" s="57"/>
    </row>
    <row r="95" spans="1:4" ht="15.75" hidden="1">
      <c r="A95" s="11" t="s">
        <v>192</v>
      </c>
      <c r="B95" s="32" t="s">
        <v>195</v>
      </c>
      <c r="C95" s="32" t="s">
        <v>7</v>
      </c>
      <c r="D95" s="57">
        <f>D96</f>
        <v>0</v>
      </c>
    </row>
    <row r="96" spans="1:4" ht="63" hidden="1">
      <c r="A96" s="11" t="s">
        <v>193</v>
      </c>
      <c r="B96" s="32" t="s">
        <v>196</v>
      </c>
      <c r="C96" s="32" t="s">
        <v>7</v>
      </c>
      <c r="D96" s="57">
        <f>D98</f>
        <v>0</v>
      </c>
    </row>
    <row r="97" spans="1:4" ht="31.5" hidden="1">
      <c r="A97" s="11" t="s">
        <v>194</v>
      </c>
      <c r="B97" s="32" t="s">
        <v>147</v>
      </c>
      <c r="C97" s="32" t="s">
        <v>7</v>
      </c>
      <c r="D97" s="57">
        <f>D98</f>
        <v>0</v>
      </c>
    </row>
    <row r="98" spans="1:4" ht="15.75" hidden="1">
      <c r="A98" s="11" t="s">
        <v>49</v>
      </c>
      <c r="B98" s="32" t="s">
        <v>147</v>
      </c>
      <c r="C98" s="12" t="s">
        <v>48</v>
      </c>
      <c r="D98" s="57"/>
    </row>
    <row r="99" spans="1:4" ht="31.5" hidden="1">
      <c r="A99" s="43" t="s">
        <v>183</v>
      </c>
      <c r="B99" s="45" t="s">
        <v>186</v>
      </c>
      <c r="C99" s="45" t="s">
        <v>7</v>
      </c>
      <c r="D99" s="48">
        <f>D100</f>
        <v>0</v>
      </c>
    </row>
    <row r="100" spans="1:4" ht="31.5" hidden="1">
      <c r="A100" s="43" t="s">
        <v>184</v>
      </c>
      <c r="B100" s="45" t="s">
        <v>187</v>
      </c>
      <c r="C100" s="45" t="s">
        <v>7</v>
      </c>
      <c r="D100" s="48">
        <f>D101</f>
        <v>0</v>
      </c>
    </row>
    <row r="101" spans="1:4" ht="78.75" hidden="1">
      <c r="A101" s="43" t="s">
        <v>185</v>
      </c>
      <c r="B101" s="45" t="s">
        <v>188</v>
      </c>
      <c r="C101" s="45" t="s">
        <v>7</v>
      </c>
      <c r="D101" s="48">
        <f>D102</f>
        <v>0</v>
      </c>
    </row>
    <row r="102" spans="1:4" ht="15.75" hidden="1">
      <c r="A102" s="42" t="s">
        <v>26</v>
      </c>
      <c r="B102" s="45" t="s">
        <v>188</v>
      </c>
      <c r="C102" s="45" t="s">
        <v>23</v>
      </c>
      <c r="D102" s="48"/>
    </row>
    <row r="103" spans="1:4" ht="31.5" hidden="1">
      <c r="A103" s="13" t="s">
        <v>18</v>
      </c>
      <c r="B103" s="14" t="s">
        <v>57</v>
      </c>
      <c r="C103" s="14" t="s">
        <v>7</v>
      </c>
      <c r="D103" s="58">
        <f>D104</f>
        <v>0</v>
      </c>
    </row>
    <row r="104" spans="1:4" ht="31.5" hidden="1">
      <c r="A104" s="11" t="s">
        <v>19</v>
      </c>
      <c r="B104" s="12" t="s">
        <v>56</v>
      </c>
      <c r="C104" s="12" t="s">
        <v>7</v>
      </c>
      <c r="D104" s="57">
        <f>D105</f>
        <v>0</v>
      </c>
    </row>
    <row r="105" spans="1:4" ht="31.5" hidden="1">
      <c r="A105" s="31" t="s">
        <v>20</v>
      </c>
      <c r="B105" s="12" t="s">
        <v>58</v>
      </c>
      <c r="C105" s="12" t="s">
        <v>7</v>
      </c>
      <c r="D105" s="57">
        <f>D106+D107+D108</f>
        <v>0</v>
      </c>
    </row>
    <row r="106" spans="1:4" ht="47.25" hidden="1">
      <c r="A106" s="31" t="s">
        <v>24</v>
      </c>
      <c r="B106" s="12" t="s">
        <v>58</v>
      </c>
      <c r="C106" s="12" t="s">
        <v>21</v>
      </c>
      <c r="D106" s="57"/>
    </row>
    <row r="107" spans="1:4" ht="15.75" hidden="1">
      <c r="A107" s="31" t="s">
        <v>25</v>
      </c>
      <c r="B107" s="12" t="s">
        <v>58</v>
      </c>
      <c r="C107" s="12" t="s">
        <v>22</v>
      </c>
      <c r="D107" s="57"/>
    </row>
    <row r="108" spans="1:4" ht="15.75" hidden="1">
      <c r="A108" s="31" t="s">
        <v>26</v>
      </c>
      <c r="B108" s="12" t="s">
        <v>58</v>
      </c>
      <c r="C108" s="12" t="s">
        <v>23</v>
      </c>
      <c r="D108" s="57"/>
    </row>
    <row r="109" spans="1:4" ht="31.5" hidden="1">
      <c r="A109" s="13" t="s">
        <v>273</v>
      </c>
      <c r="B109" s="14" t="s">
        <v>277</v>
      </c>
      <c r="C109" s="14" t="s">
        <v>7</v>
      </c>
      <c r="D109" s="58">
        <f>D110</f>
        <v>0</v>
      </c>
    </row>
    <row r="110" spans="1:4" ht="31.5" hidden="1">
      <c r="A110" s="18" t="s">
        <v>274</v>
      </c>
      <c r="B110" s="12" t="s">
        <v>278</v>
      </c>
      <c r="C110" s="12" t="s">
        <v>7</v>
      </c>
      <c r="D110" s="57">
        <f>D111</f>
        <v>0</v>
      </c>
    </row>
    <row r="111" spans="1:4" ht="31.5" hidden="1">
      <c r="A111" s="18" t="s">
        <v>275</v>
      </c>
      <c r="B111" s="12" t="s">
        <v>279</v>
      </c>
      <c r="C111" s="12" t="s">
        <v>7</v>
      </c>
      <c r="D111" s="57">
        <f>D112</f>
        <v>0</v>
      </c>
    </row>
    <row r="112" spans="1:4" ht="31.5" hidden="1">
      <c r="A112" s="18" t="s">
        <v>276</v>
      </c>
      <c r="B112" s="12" t="s">
        <v>280</v>
      </c>
      <c r="C112" s="12" t="s">
        <v>7</v>
      </c>
      <c r="D112" s="57">
        <f>D113</f>
        <v>0</v>
      </c>
    </row>
    <row r="113" spans="1:4" ht="31.5" hidden="1">
      <c r="A113" s="11" t="s">
        <v>284</v>
      </c>
      <c r="B113" s="12" t="s">
        <v>280</v>
      </c>
      <c r="C113" s="12" t="s">
        <v>22</v>
      </c>
      <c r="D113" s="57">
        <v>0</v>
      </c>
    </row>
    <row r="114" spans="1:4" ht="31.5">
      <c r="A114" s="34" t="s">
        <v>306</v>
      </c>
      <c r="B114" s="35" t="s">
        <v>301</v>
      </c>
      <c r="C114" s="35" t="s">
        <v>7</v>
      </c>
      <c r="D114" s="58">
        <f>D115</f>
        <v>841.0999999999999</v>
      </c>
    </row>
    <row r="115" spans="1:4" ht="18" customHeight="1">
      <c r="A115" s="33" t="s">
        <v>307</v>
      </c>
      <c r="B115" s="32" t="s">
        <v>302</v>
      </c>
      <c r="C115" s="32" t="s">
        <v>7</v>
      </c>
      <c r="D115" s="57">
        <f>D116</f>
        <v>841.0999999999999</v>
      </c>
    </row>
    <row r="116" spans="1:4" ht="31.5">
      <c r="A116" s="33" t="s">
        <v>308</v>
      </c>
      <c r="B116" s="32" t="s">
        <v>303</v>
      </c>
      <c r="C116" s="32" t="s">
        <v>7</v>
      </c>
      <c r="D116" s="57">
        <f>D117+D119</f>
        <v>841.0999999999999</v>
      </c>
    </row>
    <row r="117" spans="1:4" ht="31.5">
      <c r="A117" s="33" t="s">
        <v>309</v>
      </c>
      <c r="B117" s="32" t="s">
        <v>304</v>
      </c>
      <c r="C117" s="32" t="s">
        <v>7</v>
      </c>
      <c r="D117" s="57">
        <f>D118</f>
        <v>211.7</v>
      </c>
    </row>
    <row r="118" spans="1:4" ht="31.5">
      <c r="A118" s="11" t="s">
        <v>284</v>
      </c>
      <c r="B118" s="32" t="s">
        <v>304</v>
      </c>
      <c r="C118" s="32" t="s">
        <v>22</v>
      </c>
      <c r="D118" s="57">
        <v>211.7</v>
      </c>
    </row>
    <row r="119" spans="1:4" ht="15.75">
      <c r="A119" s="33" t="s">
        <v>310</v>
      </c>
      <c r="B119" s="32" t="s">
        <v>305</v>
      </c>
      <c r="C119" s="32" t="s">
        <v>7</v>
      </c>
      <c r="D119" s="57">
        <f>D120</f>
        <v>629.4</v>
      </c>
    </row>
    <row r="120" spans="1:4" ht="31.5">
      <c r="A120" s="11" t="s">
        <v>284</v>
      </c>
      <c r="B120" s="32" t="s">
        <v>305</v>
      </c>
      <c r="C120" s="32" t="s">
        <v>22</v>
      </c>
      <c r="D120" s="57">
        <v>629.4</v>
      </c>
    </row>
    <row r="121" spans="1:4" ht="31.5">
      <c r="A121" s="34" t="s">
        <v>253</v>
      </c>
      <c r="B121" s="35" t="s">
        <v>252</v>
      </c>
      <c r="C121" s="35" t="s">
        <v>7</v>
      </c>
      <c r="D121" s="58">
        <f>D122</f>
        <v>104</v>
      </c>
    </row>
    <row r="122" spans="1:4" ht="31.5">
      <c r="A122" s="33" t="s">
        <v>249</v>
      </c>
      <c r="B122" s="32" t="s">
        <v>250</v>
      </c>
      <c r="C122" s="32" t="s">
        <v>7</v>
      </c>
      <c r="D122" s="57">
        <f>D123</f>
        <v>104</v>
      </c>
    </row>
    <row r="123" spans="1:4" ht="32.25" customHeight="1">
      <c r="A123" s="33" t="s">
        <v>327</v>
      </c>
      <c r="B123" s="32" t="s">
        <v>251</v>
      </c>
      <c r="C123" s="32" t="s">
        <v>7</v>
      </c>
      <c r="D123" s="57">
        <f>D124</f>
        <v>104</v>
      </c>
    </row>
    <row r="124" spans="1:4" ht="69" customHeight="1">
      <c r="A124" s="31" t="s">
        <v>285</v>
      </c>
      <c r="B124" s="32" t="s">
        <v>251</v>
      </c>
      <c r="C124" s="32" t="s">
        <v>21</v>
      </c>
      <c r="D124" s="57">
        <f>98.1+0.4+5.5</f>
        <v>104</v>
      </c>
    </row>
    <row r="125" spans="1:4" ht="47.25">
      <c r="A125" s="13" t="s">
        <v>288</v>
      </c>
      <c r="B125" s="14" t="s">
        <v>62</v>
      </c>
      <c r="C125" s="14" t="s">
        <v>7</v>
      </c>
      <c r="D125" s="58">
        <f>D126</f>
        <v>969.19732</v>
      </c>
    </row>
    <row r="126" spans="1:4" ht="15.75">
      <c r="A126" s="11" t="s">
        <v>29</v>
      </c>
      <c r="B126" s="12" t="s">
        <v>63</v>
      </c>
      <c r="C126" s="12" t="s">
        <v>7</v>
      </c>
      <c r="D126" s="57">
        <f>D127+D129</f>
        <v>969.19732</v>
      </c>
    </row>
    <row r="127" spans="1:4" ht="31.5">
      <c r="A127" s="11" t="s">
        <v>20</v>
      </c>
      <c r="B127" s="12" t="s">
        <v>64</v>
      </c>
      <c r="C127" s="12" t="s">
        <v>7</v>
      </c>
      <c r="D127" s="57">
        <f>D128</f>
        <v>699.68178</v>
      </c>
    </row>
    <row r="128" spans="1:4" ht="66.75" customHeight="1">
      <c r="A128" s="31" t="s">
        <v>285</v>
      </c>
      <c r="B128" s="12" t="s">
        <v>64</v>
      </c>
      <c r="C128" s="12" t="s">
        <v>21</v>
      </c>
      <c r="D128" s="57">
        <f>413.5+285.18178+1</f>
        <v>699.68178</v>
      </c>
    </row>
    <row r="129" spans="1:4" ht="31.5" customHeight="1">
      <c r="A129" s="31" t="s">
        <v>329</v>
      </c>
      <c r="B129" s="12" t="s">
        <v>336</v>
      </c>
      <c r="C129" s="12" t="s">
        <v>7</v>
      </c>
      <c r="D129" s="57">
        <f>D130</f>
        <v>269.51554</v>
      </c>
    </row>
    <row r="130" spans="1:4" ht="66.75" customHeight="1">
      <c r="A130" s="31" t="s">
        <v>285</v>
      </c>
      <c r="B130" s="12" t="s">
        <v>336</v>
      </c>
      <c r="C130" s="12" t="s">
        <v>21</v>
      </c>
      <c r="D130" s="57">
        <f>269.51554</f>
        <v>269.51554</v>
      </c>
    </row>
    <row r="131" spans="1:4" ht="31.5">
      <c r="A131" s="13" t="s">
        <v>30</v>
      </c>
      <c r="B131" s="14" t="s">
        <v>65</v>
      </c>
      <c r="C131" s="14" t="s">
        <v>7</v>
      </c>
      <c r="D131" s="58">
        <f>D132+D140+D143+D146+D151+D156+D159</f>
        <v>4383.55716</v>
      </c>
    </row>
    <row r="132" spans="1:4" ht="31.5">
      <c r="A132" s="11" t="s">
        <v>31</v>
      </c>
      <c r="B132" s="12" t="s">
        <v>66</v>
      </c>
      <c r="C132" s="12" t="s">
        <v>7</v>
      </c>
      <c r="D132" s="57">
        <f>D133+D138</f>
        <v>2054.8731799999996</v>
      </c>
    </row>
    <row r="133" spans="1:4" ht="31.5">
      <c r="A133" s="31" t="s">
        <v>28</v>
      </c>
      <c r="B133" s="12" t="s">
        <v>67</v>
      </c>
      <c r="C133" s="12" t="s">
        <v>7</v>
      </c>
      <c r="D133" s="57">
        <f>D134+D135+D137+D136</f>
        <v>1713.5231499999998</v>
      </c>
    </row>
    <row r="134" spans="1:4" ht="68.25" customHeight="1">
      <c r="A134" s="31" t="s">
        <v>285</v>
      </c>
      <c r="B134" s="12" t="s">
        <v>67</v>
      </c>
      <c r="C134" s="12" t="s">
        <v>21</v>
      </c>
      <c r="D134" s="57">
        <f>574.9+410.7714-18</f>
        <v>967.6714</v>
      </c>
    </row>
    <row r="135" spans="1:4" ht="31.5">
      <c r="A135" s="11" t="s">
        <v>284</v>
      </c>
      <c r="B135" s="12" t="s">
        <v>67</v>
      </c>
      <c r="C135" s="12" t="s">
        <v>22</v>
      </c>
      <c r="D135" s="57">
        <f>674.6+32.45175+0.029</f>
        <v>707.08075</v>
      </c>
    </row>
    <row r="136" spans="1:4" ht="15.75">
      <c r="A136" s="11" t="s">
        <v>286</v>
      </c>
      <c r="B136" s="12" t="s">
        <v>67</v>
      </c>
      <c r="C136" s="12" t="s">
        <v>27</v>
      </c>
      <c r="D136" s="57">
        <f>35.8-0.029</f>
        <v>35.770999999999994</v>
      </c>
    </row>
    <row r="137" spans="1:4" ht="15.75">
      <c r="A137" s="31" t="s">
        <v>26</v>
      </c>
      <c r="B137" s="12" t="s">
        <v>67</v>
      </c>
      <c r="C137" s="12" t="s">
        <v>23</v>
      </c>
      <c r="D137" s="57">
        <v>3</v>
      </c>
    </row>
    <row r="138" spans="1:4" ht="31.5">
      <c r="A138" s="31" t="s">
        <v>329</v>
      </c>
      <c r="B138" s="12" t="s">
        <v>337</v>
      </c>
      <c r="C138" s="12" t="s">
        <v>7</v>
      </c>
      <c r="D138" s="57">
        <f>D139</f>
        <v>341.35003</v>
      </c>
    </row>
    <row r="139" spans="1:4" ht="66.75" customHeight="1">
      <c r="A139" s="31" t="s">
        <v>285</v>
      </c>
      <c r="B139" s="12" t="s">
        <v>337</v>
      </c>
      <c r="C139" s="12" t="s">
        <v>21</v>
      </c>
      <c r="D139" s="57">
        <v>341.35003</v>
      </c>
    </row>
    <row r="140" spans="1:4" ht="31.5">
      <c r="A140" s="11" t="s">
        <v>148</v>
      </c>
      <c r="B140" s="12" t="s">
        <v>68</v>
      </c>
      <c r="C140" s="12" t="s">
        <v>7</v>
      </c>
      <c r="D140" s="57">
        <f>D141</f>
        <v>3.8</v>
      </c>
    </row>
    <row r="141" spans="1:4" ht="31.5">
      <c r="A141" s="31" t="s">
        <v>10</v>
      </c>
      <c r="B141" s="12" t="s">
        <v>69</v>
      </c>
      <c r="C141" s="12" t="s">
        <v>7</v>
      </c>
      <c r="D141" s="57">
        <f>D142</f>
        <v>3.8</v>
      </c>
    </row>
    <row r="142" spans="1:4" ht="31.5">
      <c r="A142" s="11" t="s">
        <v>284</v>
      </c>
      <c r="B142" s="12" t="s">
        <v>69</v>
      </c>
      <c r="C142" s="12" t="s">
        <v>22</v>
      </c>
      <c r="D142" s="57">
        <v>3.8</v>
      </c>
    </row>
    <row r="143" spans="1:4" ht="15.75">
      <c r="A143" s="11" t="s">
        <v>32</v>
      </c>
      <c r="B143" s="12" t="s">
        <v>70</v>
      </c>
      <c r="C143" s="12" t="s">
        <v>7</v>
      </c>
      <c r="D143" s="57">
        <f>D144</f>
        <v>1</v>
      </c>
    </row>
    <row r="144" spans="1:4" ht="15.75">
      <c r="A144" s="11" t="s">
        <v>33</v>
      </c>
      <c r="B144" s="12" t="s">
        <v>71</v>
      </c>
      <c r="C144" s="12" t="s">
        <v>7</v>
      </c>
      <c r="D144" s="57">
        <f>D145</f>
        <v>1</v>
      </c>
    </row>
    <row r="145" spans="1:4" ht="15.75">
      <c r="A145" s="31" t="s">
        <v>26</v>
      </c>
      <c r="B145" s="12" t="s">
        <v>71</v>
      </c>
      <c r="C145" s="12" t="s">
        <v>23</v>
      </c>
      <c r="D145" s="57">
        <v>1</v>
      </c>
    </row>
    <row r="146" spans="1:4" ht="31.5">
      <c r="A146" s="11" t="s">
        <v>36</v>
      </c>
      <c r="B146" s="12" t="s">
        <v>75</v>
      </c>
      <c r="C146" s="12" t="s">
        <v>7</v>
      </c>
      <c r="D146" s="57">
        <f>D147+D149</f>
        <v>386.544</v>
      </c>
    </row>
    <row r="147" spans="1:4" ht="15.75">
      <c r="A147" s="11" t="s">
        <v>289</v>
      </c>
      <c r="B147" s="12" t="s">
        <v>76</v>
      </c>
      <c r="C147" s="12" t="s">
        <v>7</v>
      </c>
      <c r="D147" s="57">
        <f>D148</f>
        <v>139.04399999999998</v>
      </c>
    </row>
    <row r="148" spans="1:4" ht="15.75">
      <c r="A148" s="31" t="s">
        <v>26</v>
      </c>
      <c r="B148" s="12" t="s">
        <v>76</v>
      </c>
      <c r="C148" s="12" t="s">
        <v>23</v>
      </c>
      <c r="D148" s="57">
        <f>5+100+34.044</f>
        <v>139.04399999999998</v>
      </c>
    </row>
    <row r="149" spans="1:4" ht="15.75">
      <c r="A149" s="11" t="s">
        <v>223</v>
      </c>
      <c r="B149" s="12" t="s">
        <v>128</v>
      </c>
      <c r="C149" s="12" t="s">
        <v>7</v>
      </c>
      <c r="D149" s="57">
        <f>D150</f>
        <v>247.5</v>
      </c>
    </row>
    <row r="150" spans="1:4" ht="15.75">
      <c r="A150" s="11" t="s">
        <v>49</v>
      </c>
      <c r="B150" s="12" t="s">
        <v>128</v>
      </c>
      <c r="C150" s="12" t="s">
        <v>48</v>
      </c>
      <c r="D150" s="57">
        <f>240+7.5</f>
        <v>247.5</v>
      </c>
    </row>
    <row r="151" spans="1:4" ht="15.75">
      <c r="A151" s="11" t="s">
        <v>37</v>
      </c>
      <c r="B151" s="12" t="s">
        <v>77</v>
      </c>
      <c r="C151" s="12" t="s">
        <v>7</v>
      </c>
      <c r="D151" s="57">
        <f>D152+D162</f>
        <v>1937.3399800000002</v>
      </c>
    </row>
    <row r="152" spans="1:4" ht="31.5">
      <c r="A152" s="11" t="s">
        <v>47</v>
      </c>
      <c r="B152" s="12" t="s">
        <v>78</v>
      </c>
      <c r="C152" s="12" t="s">
        <v>7</v>
      </c>
      <c r="D152" s="57">
        <f>D153+D154+D155</f>
        <v>802.70555</v>
      </c>
    </row>
    <row r="153" spans="1:4" ht="68.25" customHeight="1">
      <c r="A153" s="31" t="s">
        <v>285</v>
      </c>
      <c r="B153" s="12" t="s">
        <v>78</v>
      </c>
      <c r="C153" s="12" t="s">
        <v>21</v>
      </c>
      <c r="D153" s="57">
        <f>774.7-432.31945+57</f>
        <v>399.38055</v>
      </c>
    </row>
    <row r="154" spans="1:4" ht="31.5">
      <c r="A154" s="11" t="s">
        <v>284</v>
      </c>
      <c r="B154" s="12" t="s">
        <v>78</v>
      </c>
      <c r="C154" s="12" t="s">
        <v>22</v>
      </c>
      <c r="D154" s="57">
        <f>381.5+17.325</f>
        <v>398.825</v>
      </c>
    </row>
    <row r="155" spans="1:4" ht="15.75">
      <c r="A155" s="11" t="s">
        <v>26</v>
      </c>
      <c r="B155" s="12" t="s">
        <v>78</v>
      </c>
      <c r="C155" s="12" t="s">
        <v>23</v>
      </c>
      <c r="D155" s="57">
        <v>4.5</v>
      </c>
    </row>
    <row r="156" spans="1:4" ht="15.75" hidden="1">
      <c r="A156" s="11" t="s">
        <v>143</v>
      </c>
      <c r="B156" s="12" t="s">
        <v>145</v>
      </c>
      <c r="C156" s="12" t="s">
        <v>7</v>
      </c>
      <c r="D156" s="57">
        <f>D157</f>
        <v>0</v>
      </c>
    </row>
    <row r="157" spans="1:4" ht="15.75" hidden="1">
      <c r="A157" s="11" t="s">
        <v>144</v>
      </c>
      <c r="B157" s="12" t="s">
        <v>146</v>
      </c>
      <c r="C157" s="12" t="s">
        <v>7</v>
      </c>
      <c r="D157" s="57">
        <f>D158</f>
        <v>0</v>
      </c>
    </row>
    <row r="158" spans="1:4" ht="15.75" hidden="1">
      <c r="A158" s="31" t="s">
        <v>26</v>
      </c>
      <c r="B158" s="12" t="s">
        <v>146</v>
      </c>
      <c r="C158" s="12" t="s">
        <v>23</v>
      </c>
      <c r="D158" s="57"/>
    </row>
    <row r="159" spans="1:4" ht="15.75" hidden="1">
      <c r="A159" s="11" t="s">
        <v>159</v>
      </c>
      <c r="B159" s="12" t="s">
        <v>161</v>
      </c>
      <c r="C159" s="12" t="s">
        <v>7</v>
      </c>
      <c r="D159" s="57">
        <f>D160</f>
        <v>0</v>
      </c>
    </row>
    <row r="160" spans="1:4" ht="31.5" hidden="1">
      <c r="A160" s="11" t="s">
        <v>160</v>
      </c>
      <c r="B160" s="12" t="s">
        <v>162</v>
      </c>
      <c r="C160" s="12" t="s">
        <v>7</v>
      </c>
      <c r="D160" s="57">
        <f>D161</f>
        <v>0</v>
      </c>
    </row>
    <row r="161" spans="1:4" ht="15.75" hidden="1">
      <c r="A161" s="11" t="s">
        <v>26</v>
      </c>
      <c r="B161" s="12" t="s">
        <v>162</v>
      </c>
      <c r="C161" s="12" t="s">
        <v>23</v>
      </c>
      <c r="D161" s="57"/>
    </row>
    <row r="162" spans="1:4" ht="31.5">
      <c r="A162" s="31" t="s">
        <v>329</v>
      </c>
      <c r="B162" s="12" t="s">
        <v>328</v>
      </c>
      <c r="C162" s="12" t="s">
        <v>7</v>
      </c>
      <c r="D162" s="57">
        <f>D163</f>
        <v>1134.63443</v>
      </c>
    </row>
    <row r="163" spans="1:4" ht="66" customHeight="1">
      <c r="A163" s="31" t="s">
        <v>285</v>
      </c>
      <c r="B163" s="12" t="s">
        <v>328</v>
      </c>
      <c r="C163" s="12" t="s">
        <v>21</v>
      </c>
      <c r="D163" s="57">
        <f>627.5+389.13443+118</f>
        <v>1134.63443</v>
      </c>
    </row>
    <row r="164" spans="1:4" ht="15.75">
      <c r="A164" s="13" t="s">
        <v>34</v>
      </c>
      <c r="B164" s="14" t="s">
        <v>72</v>
      </c>
      <c r="C164" s="14" t="s">
        <v>7</v>
      </c>
      <c r="D164" s="58">
        <f>D165</f>
        <v>5</v>
      </c>
    </row>
    <row r="165" spans="1:4" ht="31.5">
      <c r="A165" s="11" t="s">
        <v>35</v>
      </c>
      <c r="B165" s="12" t="s">
        <v>73</v>
      </c>
      <c r="C165" s="12" t="s">
        <v>7</v>
      </c>
      <c r="D165" s="57">
        <f>D166</f>
        <v>5</v>
      </c>
    </row>
    <row r="166" spans="1:4" ht="63.75" customHeight="1">
      <c r="A166" s="11" t="s">
        <v>290</v>
      </c>
      <c r="B166" s="12" t="s">
        <v>74</v>
      </c>
      <c r="C166" s="12" t="s">
        <v>7</v>
      </c>
      <c r="D166" s="57">
        <f>D167+D168</f>
        <v>5</v>
      </c>
    </row>
    <row r="167" spans="1:4" ht="31.5">
      <c r="A167" s="11" t="s">
        <v>284</v>
      </c>
      <c r="B167" s="12" t="s">
        <v>74</v>
      </c>
      <c r="C167" s="12" t="s">
        <v>22</v>
      </c>
      <c r="D167" s="57">
        <v>5</v>
      </c>
    </row>
    <row r="168" spans="1:4" ht="15.75" hidden="1">
      <c r="A168" s="11" t="s">
        <v>26</v>
      </c>
      <c r="B168" s="12" t="s">
        <v>74</v>
      </c>
      <c r="C168" s="12" t="s">
        <v>23</v>
      </c>
      <c r="D168" s="57">
        <v>0</v>
      </c>
    </row>
    <row r="169" spans="1:4" ht="15.75">
      <c r="A169" s="13" t="s">
        <v>38</v>
      </c>
      <c r="B169" s="14" t="s">
        <v>84</v>
      </c>
      <c r="C169" s="14" t="s">
        <v>7</v>
      </c>
      <c r="D169" s="58">
        <f>D175+D170+D178</f>
        <v>1715.588</v>
      </c>
    </row>
    <row r="170" spans="1:4" ht="31.5">
      <c r="A170" s="11" t="s">
        <v>163</v>
      </c>
      <c r="B170" s="12" t="s">
        <v>85</v>
      </c>
      <c r="C170" s="12" t="s">
        <v>7</v>
      </c>
      <c r="D170" s="57">
        <f>D171+D173</f>
        <v>1637.088</v>
      </c>
    </row>
    <row r="171" spans="1:4" ht="31.5">
      <c r="A171" s="11" t="s">
        <v>164</v>
      </c>
      <c r="B171" s="12" t="s">
        <v>165</v>
      </c>
      <c r="C171" s="12" t="s">
        <v>7</v>
      </c>
      <c r="D171" s="57">
        <f>D172</f>
        <v>292.248</v>
      </c>
    </row>
    <row r="172" spans="1:4" ht="31.5">
      <c r="A172" s="11" t="s">
        <v>284</v>
      </c>
      <c r="B172" s="12" t="s">
        <v>165</v>
      </c>
      <c r="C172" s="12" t="s">
        <v>22</v>
      </c>
      <c r="D172" s="57">
        <f>3+389.292-100.044</f>
        <v>292.248</v>
      </c>
    </row>
    <row r="173" spans="1:4" ht="15.75">
      <c r="A173" s="11" t="s">
        <v>267</v>
      </c>
      <c r="B173" s="12" t="s">
        <v>324</v>
      </c>
      <c r="C173" s="12" t="s">
        <v>7</v>
      </c>
      <c r="D173" s="57">
        <f>D174</f>
        <v>1344.84</v>
      </c>
    </row>
    <row r="174" spans="1:4" ht="31.5">
      <c r="A174" s="11" t="s">
        <v>284</v>
      </c>
      <c r="B174" s="12" t="s">
        <v>324</v>
      </c>
      <c r="C174" s="12" t="s">
        <v>22</v>
      </c>
      <c r="D174" s="57">
        <f>1350-5.16</f>
        <v>1344.84</v>
      </c>
    </row>
    <row r="175" spans="1:4" ht="31.5">
      <c r="A175" s="11" t="s">
        <v>166</v>
      </c>
      <c r="B175" s="12" t="s">
        <v>167</v>
      </c>
      <c r="C175" s="12" t="s">
        <v>7</v>
      </c>
      <c r="D175" s="57">
        <f>D176</f>
        <v>2.5</v>
      </c>
    </row>
    <row r="176" spans="1:4" ht="31.5">
      <c r="A176" s="11" t="s">
        <v>6</v>
      </c>
      <c r="B176" s="12" t="s">
        <v>283</v>
      </c>
      <c r="C176" s="12" t="s">
        <v>7</v>
      </c>
      <c r="D176" s="57">
        <f>D177</f>
        <v>2.5</v>
      </c>
    </row>
    <row r="177" spans="1:4" ht="31.5">
      <c r="A177" s="11" t="s">
        <v>284</v>
      </c>
      <c r="B177" s="12" t="s">
        <v>283</v>
      </c>
      <c r="C177" s="12" t="s">
        <v>22</v>
      </c>
      <c r="D177" s="57">
        <v>2.5</v>
      </c>
    </row>
    <row r="178" spans="1:4" ht="15.75">
      <c r="A178" s="33" t="s">
        <v>291</v>
      </c>
      <c r="B178" s="32" t="s">
        <v>281</v>
      </c>
      <c r="C178" s="32" t="s">
        <v>7</v>
      </c>
      <c r="D178" s="57">
        <f>D179</f>
        <v>76</v>
      </c>
    </row>
    <row r="179" spans="1:4" ht="15.75">
      <c r="A179" s="33" t="s">
        <v>292</v>
      </c>
      <c r="B179" s="32" t="s">
        <v>282</v>
      </c>
      <c r="C179" s="32" t="s">
        <v>7</v>
      </c>
      <c r="D179" s="57">
        <f>D180</f>
        <v>76</v>
      </c>
    </row>
    <row r="180" spans="1:4" ht="31.5">
      <c r="A180" s="11" t="s">
        <v>284</v>
      </c>
      <c r="B180" s="32" t="s">
        <v>282</v>
      </c>
      <c r="C180" s="12" t="s">
        <v>22</v>
      </c>
      <c r="D180" s="57">
        <f>6+4+66</f>
        <v>76</v>
      </c>
    </row>
    <row r="181" spans="1:6" s="4" customFormat="1" ht="15.75">
      <c r="A181" s="13" t="s">
        <v>39</v>
      </c>
      <c r="B181" s="14" t="s">
        <v>96</v>
      </c>
      <c r="C181" s="14" t="s">
        <v>7</v>
      </c>
      <c r="D181" s="58">
        <f>D182+D187</f>
        <v>1662.94717</v>
      </c>
      <c r="E181" s="25"/>
      <c r="F181" s="25"/>
    </row>
    <row r="182" spans="1:4" ht="15.75">
      <c r="A182" s="40" t="s">
        <v>172</v>
      </c>
      <c r="B182" s="32" t="s">
        <v>97</v>
      </c>
      <c r="C182" s="32" t="s">
        <v>7</v>
      </c>
      <c r="D182" s="59">
        <f>D183+D185</f>
        <v>1658.44717</v>
      </c>
    </row>
    <row r="183" spans="1:4" ht="15.75">
      <c r="A183" s="41" t="s">
        <v>173</v>
      </c>
      <c r="B183" s="32" t="s">
        <v>98</v>
      </c>
      <c r="C183" s="32" t="s">
        <v>7</v>
      </c>
      <c r="D183" s="59">
        <f>D184</f>
        <v>623.44717</v>
      </c>
    </row>
    <row r="184" spans="1:4" ht="31.5">
      <c r="A184" s="11" t="s">
        <v>284</v>
      </c>
      <c r="B184" s="32" t="s">
        <v>98</v>
      </c>
      <c r="C184" s="32" t="s">
        <v>22</v>
      </c>
      <c r="D184" s="59">
        <f>648.7+4.74717-30</f>
        <v>623.44717</v>
      </c>
    </row>
    <row r="185" spans="1:4" ht="31.5">
      <c r="A185" s="31" t="s">
        <v>329</v>
      </c>
      <c r="B185" s="32" t="s">
        <v>330</v>
      </c>
      <c r="C185" s="32" t="s">
        <v>7</v>
      </c>
      <c r="D185" s="59">
        <f>D186</f>
        <v>1035</v>
      </c>
    </row>
    <row r="186" spans="1:4" ht="36" customHeight="1">
      <c r="A186" s="11" t="s">
        <v>331</v>
      </c>
      <c r="B186" s="32" t="s">
        <v>330</v>
      </c>
      <c r="C186" s="32" t="s">
        <v>22</v>
      </c>
      <c r="D186" s="59">
        <f>435+600</f>
        <v>1035</v>
      </c>
    </row>
    <row r="187" spans="1:4" ht="31.5">
      <c r="A187" s="11" t="s">
        <v>263</v>
      </c>
      <c r="B187" s="12" t="s">
        <v>264</v>
      </c>
      <c r="C187" s="12" t="s">
        <v>7</v>
      </c>
      <c r="D187" s="57">
        <f>D188</f>
        <v>4.5</v>
      </c>
    </row>
    <row r="188" spans="1:4" ht="31.5">
      <c r="A188" s="11" t="s">
        <v>20</v>
      </c>
      <c r="B188" s="12" t="s">
        <v>265</v>
      </c>
      <c r="C188" s="12" t="s">
        <v>7</v>
      </c>
      <c r="D188" s="57">
        <f>D189</f>
        <v>4.5</v>
      </c>
    </row>
    <row r="189" spans="1:4" ht="15.75">
      <c r="A189" s="11" t="s">
        <v>286</v>
      </c>
      <c r="B189" s="12" t="s">
        <v>265</v>
      </c>
      <c r="C189" s="12" t="s">
        <v>27</v>
      </c>
      <c r="D189" s="57">
        <v>4.5</v>
      </c>
    </row>
    <row r="190" spans="1:4" ht="15.75" hidden="1">
      <c r="A190" s="19" t="s">
        <v>2</v>
      </c>
      <c r="B190" s="14" t="s">
        <v>103</v>
      </c>
      <c r="C190" s="14" t="s">
        <v>7</v>
      </c>
      <c r="D190" s="58">
        <f>D191</f>
        <v>0</v>
      </c>
    </row>
    <row r="191" spans="1:4" ht="15.75" hidden="1">
      <c r="A191" s="11" t="s">
        <v>42</v>
      </c>
      <c r="B191" s="12" t="s">
        <v>104</v>
      </c>
      <c r="C191" s="12" t="s">
        <v>7</v>
      </c>
      <c r="D191" s="57">
        <f>D192</f>
        <v>0</v>
      </c>
    </row>
    <row r="192" spans="1:4" ht="15.75" hidden="1">
      <c r="A192" s="11" t="s">
        <v>105</v>
      </c>
      <c r="B192" s="12" t="s">
        <v>106</v>
      </c>
      <c r="C192" s="12" t="s">
        <v>7</v>
      </c>
      <c r="D192" s="57">
        <f>D193</f>
        <v>0</v>
      </c>
    </row>
    <row r="193" spans="1:4" ht="15.75" hidden="1">
      <c r="A193" s="11" t="s">
        <v>25</v>
      </c>
      <c r="B193" s="12" t="s">
        <v>106</v>
      </c>
      <c r="C193" s="12" t="s">
        <v>22</v>
      </c>
      <c r="D193" s="57"/>
    </row>
    <row r="194" spans="1:4" ht="15.75">
      <c r="A194" s="19" t="s">
        <v>15</v>
      </c>
      <c r="B194" s="14" t="s">
        <v>107</v>
      </c>
      <c r="C194" s="14" t="s">
        <v>7</v>
      </c>
      <c r="D194" s="58">
        <f>D198+D204+D197</f>
        <v>967.38623</v>
      </c>
    </row>
    <row r="195" spans="1:4" ht="15.75" hidden="1">
      <c r="A195" s="18" t="s">
        <v>266</v>
      </c>
      <c r="B195" s="12" t="s">
        <v>268</v>
      </c>
      <c r="C195" s="12" t="s">
        <v>7</v>
      </c>
      <c r="D195" s="57">
        <f>D196</f>
        <v>0</v>
      </c>
    </row>
    <row r="196" spans="1:4" ht="15.75" hidden="1">
      <c r="A196" s="18" t="s">
        <v>267</v>
      </c>
      <c r="B196" s="12" t="s">
        <v>269</v>
      </c>
      <c r="C196" s="12" t="s">
        <v>7</v>
      </c>
      <c r="D196" s="57">
        <f>D197</f>
        <v>0</v>
      </c>
    </row>
    <row r="197" spans="1:4" ht="15.75" hidden="1">
      <c r="A197" s="11" t="s">
        <v>25</v>
      </c>
      <c r="B197" s="12" t="s">
        <v>269</v>
      </c>
      <c r="C197" s="12" t="s">
        <v>22</v>
      </c>
      <c r="D197" s="57"/>
    </row>
    <row r="198" spans="1:4" ht="15.75">
      <c r="A198" s="18" t="s">
        <v>16</v>
      </c>
      <c r="B198" s="12" t="s">
        <v>108</v>
      </c>
      <c r="C198" s="12" t="s">
        <v>7</v>
      </c>
      <c r="D198" s="57">
        <f>D199+D202</f>
        <v>916.08623</v>
      </c>
    </row>
    <row r="199" spans="1:4" ht="15.75">
      <c r="A199" s="18" t="s">
        <v>43</v>
      </c>
      <c r="B199" s="12" t="s">
        <v>109</v>
      </c>
      <c r="C199" s="12" t="s">
        <v>7</v>
      </c>
      <c r="D199" s="57">
        <f>D200+D201</f>
        <v>295.88723000000005</v>
      </c>
    </row>
    <row r="200" spans="1:4" ht="33.75" customHeight="1">
      <c r="A200" s="11" t="s">
        <v>284</v>
      </c>
      <c r="B200" s="12" t="s">
        <v>109</v>
      </c>
      <c r="C200" s="12" t="s">
        <v>22</v>
      </c>
      <c r="D200" s="57">
        <f>363+116.90723-300+115.98</f>
        <v>295.88723000000005</v>
      </c>
    </row>
    <row r="201" spans="1:4" ht="31.5" hidden="1">
      <c r="A201" s="11" t="s">
        <v>272</v>
      </c>
      <c r="B201" s="12" t="s">
        <v>109</v>
      </c>
      <c r="C201" s="12" t="s">
        <v>40</v>
      </c>
      <c r="D201" s="57"/>
    </row>
    <row r="202" spans="1:4" ht="31.5">
      <c r="A202" s="31" t="s">
        <v>329</v>
      </c>
      <c r="B202" s="12" t="s">
        <v>338</v>
      </c>
      <c r="C202" s="12" t="s">
        <v>7</v>
      </c>
      <c r="D202" s="57">
        <f>D203</f>
        <v>620.199</v>
      </c>
    </row>
    <row r="203" spans="1:4" ht="30" customHeight="1">
      <c r="A203" s="11" t="s">
        <v>331</v>
      </c>
      <c r="B203" s="12" t="s">
        <v>338</v>
      </c>
      <c r="C203" s="12" t="s">
        <v>22</v>
      </c>
      <c r="D203" s="57">
        <f>302.179+318.02</f>
        <v>620.199</v>
      </c>
    </row>
    <row r="204" spans="1:4" ht="15.75">
      <c r="A204" s="11" t="s">
        <v>55</v>
      </c>
      <c r="B204" s="12" t="s">
        <v>110</v>
      </c>
      <c r="C204" s="12" t="s">
        <v>7</v>
      </c>
      <c r="D204" s="57">
        <f>D205</f>
        <v>51.3</v>
      </c>
    </row>
    <row r="205" spans="1:4" ht="31.5">
      <c r="A205" s="11" t="s">
        <v>297</v>
      </c>
      <c r="B205" s="12" t="s">
        <v>111</v>
      </c>
      <c r="C205" s="12" t="s">
        <v>7</v>
      </c>
      <c r="D205" s="57">
        <f>D206</f>
        <v>51.3</v>
      </c>
    </row>
    <row r="206" spans="1:4" ht="15.75">
      <c r="A206" s="11" t="s">
        <v>11</v>
      </c>
      <c r="B206" s="12" t="s">
        <v>111</v>
      </c>
      <c r="C206" s="12" t="s">
        <v>27</v>
      </c>
      <c r="D206" s="57">
        <v>51.3</v>
      </c>
    </row>
    <row r="207" spans="1:4" ht="15.75">
      <c r="A207" s="19" t="s">
        <v>213</v>
      </c>
      <c r="B207" s="14" t="s">
        <v>116</v>
      </c>
      <c r="C207" s="14" t="s">
        <v>7</v>
      </c>
      <c r="D207" s="58">
        <f>D208+D211+D216+D219</f>
        <v>723.2348</v>
      </c>
    </row>
    <row r="208" spans="1:4" ht="15.75" hidden="1">
      <c r="A208" s="18" t="s">
        <v>3</v>
      </c>
      <c r="B208" s="12" t="s">
        <v>117</v>
      </c>
      <c r="C208" s="12" t="s">
        <v>7</v>
      </c>
      <c r="D208" s="57">
        <f>D209</f>
        <v>0</v>
      </c>
    </row>
    <row r="209" spans="1:4" ht="31.5" hidden="1">
      <c r="A209" s="11" t="s">
        <v>44</v>
      </c>
      <c r="B209" s="12" t="s">
        <v>118</v>
      </c>
      <c r="C209" s="12" t="s">
        <v>7</v>
      </c>
      <c r="D209" s="57">
        <f>D210</f>
        <v>0</v>
      </c>
    </row>
    <row r="210" spans="1:4" ht="15.75" hidden="1">
      <c r="A210" s="11" t="s">
        <v>25</v>
      </c>
      <c r="B210" s="12" t="s">
        <v>118</v>
      </c>
      <c r="C210" s="12" t="s">
        <v>22</v>
      </c>
      <c r="D210" s="57"/>
    </row>
    <row r="211" spans="1:4" ht="31.5">
      <c r="A211" s="18" t="s">
        <v>214</v>
      </c>
      <c r="B211" s="12" t="s">
        <v>119</v>
      </c>
      <c r="C211" s="12" t="s">
        <v>7</v>
      </c>
      <c r="D211" s="57">
        <f>D212+D214</f>
        <v>235.62</v>
      </c>
    </row>
    <row r="212" spans="1:4" ht="47.25">
      <c r="A212" s="11" t="s">
        <v>45</v>
      </c>
      <c r="B212" s="12" t="s">
        <v>120</v>
      </c>
      <c r="C212" s="12" t="s">
        <v>7</v>
      </c>
      <c r="D212" s="57">
        <f>D213</f>
        <v>235.62</v>
      </c>
    </row>
    <row r="213" spans="1:4" ht="31.5">
      <c r="A213" s="11" t="s">
        <v>284</v>
      </c>
      <c r="B213" s="12" t="s">
        <v>120</v>
      </c>
      <c r="C213" s="12" t="s">
        <v>22</v>
      </c>
      <c r="D213" s="57">
        <f>359.1-123.48</f>
        <v>235.62</v>
      </c>
    </row>
    <row r="214" spans="1:4" ht="15.75" hidden="1">
      <c r="A214" s="11" t="s">
        <v>270</v>
      </c>
      <c r="B214" s="12" t="s">
        <v>271</v>
      </c>
      <c r="C214" s="12" t="s">
        <v>7</v>
      </c>
      <c r="D214" s="57">
        <f>D215</f>
        <v>0</v>
      </c>
    </row>
    <row r="215" spans="1:4" ht="15.75" hidden="1">
      <c r="A215" s="11" t="s">
        <v>25</v>
      </c>
      <c r="B215" s="12" t="s">
        <v>271</v>
      </c>
      <c r="C215" s="12" t="s">
        <v>22</v>
      </c>
      <c r="D215" s="57"/>
    </row>
    <row r="216" spans="1:4" ht="15.75">
      <c r="A216" s="11" t="s">
        <v>4</v>
      </c>
      <c r="B216" s="12" t="s">
        <v>121</v>
      </c>
      <c r="C216" s="12" t="s">
        <v>7</v>
      </c>
      <c r="D216" s="57">
        <f>D217</f>
        <v>461.9068</v>
      </c>
    </row>
    <row r="217" spans="1:4" ht="31.5">
      <c r="A217" s="11" t="s">
        <v>46</v>
      </c>
      <c r="B217" s="12" t="s">
        <v>122</v>
      </c>
      <c r="C217" s="12" t="s">
        <v>7</v>
      </c>
      <c r="D217" s="57">
        <f>D218</f>
        <v>461.9068</v>
      </c>
    </row>
    <row r="218" spans="1:4" ht="15.75">
      <c r="A218" s="11" t="s">
        <v>25</v>
      </c>
      <c r="B218" s="12" t="s">
        <v>122</v>
      </c>
      <c r="C218" s="12" t="s">
        <v>22</v>
      </c>
      <c r="D218" s="57">
        <f>414.2068+54.5-6.8</f>
        <v>461.9068</v>
      </c>
    </row>
    <row r="219" spans="1:4" ht="15.75">
      <c r="A219" s="11" t="s">
        <v>215</v>
      </c>
      <c r="B219" s="12" t="s">
        <v>123</v>
      </c>
      <c r="C219" s="12" t="s">
        <v>7</v>
      </c>
      <c r="D219" s="57">
        <f>D220</f>
        <v>25.708</v>
      </c>
    </row>
    <row r="220" spans="1:4" ht="31.5">
      <c r="A220" s="11" t="s">
        <v>51</v>
      </c>
      <c r="B220" s="12" t="s">
        <v>124</v>
      </c>
      <c r="C220" s="12" t="s">
        <v>7</v>
      </c>
      <c r="D220" s="57">
        <f>D221</f>
        <v>25.708</v>
      </c>
    </row>
    <row r="221" spans="1:4" ht="31.5">
      <c r="A221" s="11" t="s">
        <v>284</v>
      </c>
      <c r="B221" s="12" t="s">
        <v>124</v>
      </c>
      <c r="C221" s="12" t="s">
        <v>22</v>
      </c>
      <c r="D221" s="57">
        <f>115-89.292</f>
        <v>25.708</v>
      </c>
    </row>
    <row r="222" spans="1:4" ht="15.75">
      <c r="A222" s="47" t="s">
        <v>141</v>
      </c>
      <c r="B222" s="14" t="s">
        <v>132</v>
      </c>
      <c r="C222" s="14" t="s">
        <v>7</v>
      </c>
      <c r="D222" s="58">
        <f>D226+D223</f>
        <v>20.7</v>
      </c>
    </row>
    <row r="223" spans="1:4" ht="15.75">
      <c r="A223" s="31" t="s">
        <v>158</v>
      </c>
      <c r="B223" s="12" t="s">
        <v>139</v>
      </c>
      <c r="C223" s="12" t="s">
        <v>7</v>
      </c>
      <c r="D223" s="57">
        <f>D224</f>
        <v>19.7</v>
      </c>
    </row>
    <row r="224" spans="1:4" ht="31.5">
      <c r="A224" s="31" t="s">
        <v>20</v>
      </c>
      <c r="B224" s="12" t="s">
        <v>140</v>
      </c>
      <c r="C224" s="12" t="s">
        <v>7</v>
      </c>
      <c r="D224" s="57">
        <f>D225</f>
        <v>19.7</v>
      </c>
    </row>
    <row r="225" spans="1:4" ht="15.75">
      <c r="A225" s="11" t="s">
        <v>286</v>
      </c>
      <c r="B225" s="12" t="s">
        <v>140</v>
      </c>
      <c r="C225" s="12" t="s">
        <v>27</v>
      </c>
      <c r="D225" s="57">
        <v>19.7</v>
      </c>
    </row>
    <row r="226" spans="1:4" ht="31.5">
      <c r="A226" s="39" t="s">
        <v>293</v>
      </c>
      <c r="B226" s="32" t="s">
        <v>133</v>
      </c>
      <c r="C226" s="12" t="s">
        <v>7</v>
      </c>
      <c r="D226" s="57">
        <f>D227</f>
        <v>1</v>
      </c>
    </row>
    <row r="227" spans="1:4" ht="31.5">
      <c r="A227" s="11" t="s">
        <v>245</v>
      </c>
      <c r="B227" s="32" t="s">
        <v>134</v>
      </c>
      <c r="C227" s="12" t="s">
        <v>7</v>
      </c>
      <c r="D227" s="57">
        <f>D228</f>
        <v>1</v>
      </c>
    </row>
    <row r="228" spans="1:5" ht="18.75">
      <c r="A228" s="11" t="s">
        <v>287</v>
      </c>
      <c r="B228" s="12" t="s">
        <v>134</v>
      </c>
      <c r="C228" s="12" t="s">
        <v>50</v>
      </c>
      <c r="D228" s="57">
        <v>1</v>
      </c>
      <c r="E228" s="26"/>
    </row>
    <row r="229" spans="1:4" ht="31.5">
      <c r="A229" s="34" t="s">
        <v>294</v>
      </c>
      <c r="B229" s="35" t="s">
        <v>59</v>
      </c>
      <c r="C229" s="35" t="s">
        <v>7</v>
      </c>
      <c r="D229" s="60">
        <f>D230</f>
        <v>7</v>
      </c>
    </row>
    <row r="230" spans="1:4" ht="15.75">
      <c r="A230" s="11" t="s">
        <v>157</v>
      </c>
      <c r="B230" s="12" t="s">
        <v>60</v>
      </c>
      <c r="C230" s="12" t="s">
        <v>7</v>
      </c>
      <c r="D230" s="57">
        <f>D231</f>
        <v>7</v>
      </c>
    </row>
    <row r="231" spans="1:4" ht="31.5">
      <c r="A231" s="11" t="s">
        <v>28</v>
      </c>
      <c r="B231" s="12" t="s">
        <v>61</v>
      </c>
      <c r="C231" s="12" t="s">
        <v>7</v>
      </c>
      <c r="D231" s="57">
        <f>D232</f>
        <v>7</v>
      </c>
    </row>
    <row r="232" spans="1:4" ht="15.75">
      <c r="A232" s="11" t="s">
        <v>286</v>
      </c>
      <c r="B232" s="12" t="s">
        <v>61</v>
      </c>
      <c r="C232" s="12" t="s">
        <v>27</v>
      </c>
      <c r="D232" s="57">
        <v>7</v>
      </c>
    </row>
    <row r="233" spans="1:4" ht="15.75">
      <c r="A233" s="34" t="s">
        <v>254</v>
      </c>
      <c r="B233" s="14" t="s">
        <v>257</v>
      </c>
      <c r="C233" s="14" t="s">
        <v>7</v>
      </c>
      <c r="D233" s="60">
        <v>5</v>
      </c>
    </row>
    <row r="234" spans="1:4" ht="31.5">
      <c r="A234" s="11" t="s">
        <v>255</v>
      </c>
      <c r="B234" s="12" t="s">
        <v>258</v>
      </c>
      <c r="C234" s="12" t="s">
        <v>7</v>
      </c>
      <c r="D234" s="59">
        <v>5</v>
      </c>
    </row>
    <row r="235" spans="1:4" ht="15.75">
      <c r="A235" s="11" t="s">
        <v>256</v>
      </c>
      <c r="B235" s="12" t="s">
        <v>259</v>
      </c>
      <c r="C235" s="12" t="s">
        <v>7</v>
      </c>
      <c r="D235" s="57">
        <v>5</v>
      </c>
    </row>
    <row r="236" spans="1:4" ht="31.5">
      <c r="A236" s="11" t="s">
        <v>284</v>
      </c>
      <c r="B236" s="12" t="s">
        <v>259</v>
      </c>
      <c r="C236" s="12" t="s">
        <v>22</v>
      </c>
      <c r="D236" s="57">
        <v>5</v>
      </c>
    </row>
    <row r="237" spans="1:4" ht="15.75">
      <c r="A237" s="13" t="s">
        <v>52</v>
      </c>
      <c r="B237" s="14" t="s">
        <v>125</v>
      </c>
      <c r="C237" s="35" t="s">
        <v>7</v>
      </c>
      <c r="D237" s="51">
        <f>D238+D245</f>
        <v>1058.46493</v>
      </c>
    </row>
    <row r="238" spans="1:4" ht="15.75">
      <c r="A238" s="11" t="s">
        <v>5</v>
      </c>
      <c r="B238" s="12" t="s">
        <v>126</v>
      </c>
      <c r="C238" s="12" t="s">
        <v>7</v>
      </c>
      <c r="D238" s="54">
        <f>D239+D243</f>
        <v>601.42021</v>
      </c>
    </row>
    <row r="239" spans="1:4" ht="31.5">
      <c r="A239" s="11" t="s">
        <v>47</v>
      </c>
      <c r="B239" s="12" t="s">
        <v>127</v>
      </c>
      <c r="C239" s="12" t="s">
        <v>7</v>
      </c>
      <c r="D239" s="54">
        <f>D240+D241+D242</f>
        <v>438.62021000000004</v>
      </c>
    </row>
    <row r="240" spans="1:4" ht="66.75" customHeight="1">
      <c r="A240" s="31" t="s">
        <v>285</v>
      </c>
      <c r="B240" s="12" t="s">
        <v>127</v>
      </c>
      <c r="C240" s="12" t="s">
        <v>21</v>
      </c>
      <c r="D240" s="57">
        <f>399.5-233.97846</f>
        <v>165.52154</v>
      </c>
    </row>
    <row r="241" spans="1:4" ht="31.5">
      <c r="A241" s="11" t="s">
        <v>284</v>
      </c>
      <c r="B241" s="12" t="s">
        <v>127</v>
      </c>
      <c r="C241" s="12" t="s">
        <v>22</v>
      </c>
      <c r="D241" s="57">
        <f>312.5+0.59867-1-40</f>
        <v>272.09867</v>
      </c>
    </row>
    <row r="242" spans="1:4" ht="15.75">
      <c r="A242" s="11" t="s">
        <v>26</v>
      </c>
      <c r="B242" s="12" t="s">
        <v>127</v>
      </c>
      <c r="C242" s="12" t="s">
        <v>23</v>
      </c>
      <c r="D242" s="57">
        <v>1</v>
      </c>
    </row>
    <row r="243" spans="1:4" ht="31.5">
      <c r="A243" s="31" t="s">
        <v>329</v>
      </c>
      <c r="B243" s="12" t="s">
        <v>332</v>
      </c>
      <c r="C243" s="12" t="s">
        <v>7</v>
      </c>
      <c r="D243" s="57">
        <f>D244</f>
        <v>162.8</v>
      </c>
    </row>
    <row r="244" spans="1:4" ht="66" customHeight="1">
      <c r="A244" s="31" t="s">
        <v>285</v>
      </c>
      <c r="B244" s="12" t="s">
        <v>332</v>
      </c>
      <c r="C244" s="12" t="s">
        <v>21</v>
      </c>
      <c r="D244" s="57">
        <f>304.8-32-110</f>
        <v>162.8</v>
      </c>
    </row>
    <row r="245" spans="1:4" ht="15.75">
      <c r="A245" s="11" t="s">
        <v>260</v>
      </c>
      <c r="B245" s="12" t="s">
        <v>261</v>
      </c>
      <c r="C245" s="12" t="s">
        <v>7</v>
      </c>
      <c r="D245" s="54">
        <f>D246+D249+D251</f>
        <v>457.04472</v>
      </c>
    </row>
    <row r="246" spans="1:4" ht="31.5">
      <c r="A246" s="11" t="s">
        <v>47</v>
      </c>
      <c r="B246" s="12" t="s">
        <v>262</v>
      </c>
      <c r="C246" s="12" t="s">
        <v>7</v>
      </c>
      <c r="D246" s="54">
        <f>D247+D248</f>
        <v>57.344719999999995</v>
      </c>
    </row>
    <row r="247" spans="1:4" ht="66" customHeight="1">
      <c r="A247" s="31" t="s">
        <v>285</v>
      </c>
      <c r="B247" s="12" t="s">
        <v>262</v>
      </c>
      <c r="C247" s="12" t="s">
        <v>21</v>
      </c>
      <c r="D247" s="57">
        <f>67.5-29.65528</f>
        <v>37.844719999999995</v>
      </c>
    </row>
    <row r="248" spans="1:4" ht="31.5">
      <c r="A248" s="11" t="s">
        <v>284</v>
      </c>
      <c r="B248" s="12" t="s">
        <v>262</v>
      </c>
      <c r="C248" s="12" t="s">
        <v>22</v>
      </c>
      <c r="D248" s="57">
        <v>19.5</v>
      </c>
    </row>
    <row r="249" spans="1:4" ht="31.5">
      <c r="A249" s="31" t="s">
        <v>329</v>
      </c>
      <c r="B249" s="32" t="s">
        <v>333</v>
      </c>
      <c r="C249" s="32" t="s">
        <v>7</v>
      </c>
      <c r="D249" s="59">
        <f>D250</f>
        <v>99.7</v>
      </c>
    </row>
    <row r="250" spans="1:4" ht="63.75" customHeight="1">
      <c r="A250" s="31" t="s">
        <v>285</v>
      </c>
      <c r="B250" s="32" t="s">
        <v>333</v>
      </c>
      <c r="C250" s="32" t="s">
        <v>21</v>
      </c>
      <c r="D250" s="59">
        <f>67.7+32</f>
        <v>99.7</v>
      </c>
    </row>
    <row r="251" spans="1:4" ht="31.5" customHeight="1">
      <c r="A251" s="31" t="s">
        <v>334</v>
      </c>
      <c r="B251" s="12" t="s">
        <v>335</v>
      </c>
      <c r="C251" s="12" t="s">
        <v>7</v>
      </c>
      <c r="D251" s="73">
        <f>D252</f>
        <v>300</v>
      </c>
    </row>
    <row r="252" spans="1:4" ht="34.5" customHeight="1">
      <c r="A252" s="31" t="s">
        <v>331</v>
      </c>
      <c r="B252" s="12" t="s">
        <v>335</v>
      </c>
      <c r="C252" s="12" t="s">
        <v>22</v>
      </c>
      <c r="D252" s="73">
        <v>300</v>
      </c>
    </row>
    <row r="253" spans="1:4" ht="15.75">
      <c r="A253" s="13" t="s">
        <v>232</v>
      </c>
      <c r="B253" s="35" t="s">
        <v>129</v>
      </c>
      <c r="C253" s="35" t="s">
        <v>7</v>
      </c>
      <c r="D253" s="60">
        <f>D254</f>
        <v>5</v>
      </c>
    </row>
    <row r="254" spans="1:4" ht="15.75">
      <c r="A254" s="11" t="s">
        <v>233</v>
      </c>
      <c r="B254" s="12" t="s">
        <v>130</v>
      </c>
      <c r="C254" s="12" t="s">
        <v>7</v>
      </c>
      <c r="D254" s="59">
        <f>D255</f>
        <v>5</v>
      </c>
    </row>
    <row r="255" spans="1:4" ht="31.5">
      <c r="A255" s="11" t="s">
        <v>53</v>
      </c>
      <c r="B255" s="12" t="s">
        <v>131</v>
      </c>
      <c r="C255" s="12" t="s">
        <v>7</v>
      </c>
      <c r="D255" s="59">
        <f>D257+D256</f>
        <v>5</v>
      </c>
    </row>
    <row r="256" spans="1:4" ht="32.25" thickBot="1">
      <c r="A256" s="11" t="s">
        <v>284</v>
      </c>
      <c r="B256" s="55" t="s">
        <v>131</v>
      </c>
      <c r="C256" s="55" t="s">
        <v>22</v>
      </c>
      <c r="D256" s="61">
        <v>5</v>
      </c>
    </row>
    <row r="257" spans="1:4" ht="16.5" hidden="1" thickBot="1">
      <c r="A257" s="56" t="s">
        <v>49</v>
      </c>
      <c r="B257" s="50" t="s">
        <v>131</v>
      </c>
      <c r="C257" s="50" t="s">
        <v>48</v>
      </c>
      <c r="D257" s="49"/>
    </row>
    <row r="258" ht="12" customHeight="1"/>
    <row r="259" spans="1:4" ht="409.5" customHeight="1" hidden="1">
      <c r="A259" s="2"/>
      <c r="B259" s="3"/>
      <c r="C259" s="3"/>
      <c r="D259" s="23">
        <v>218348243.22999996</v>
      </c>
    </row>
    <row r="260" spans="1:6" ht="18.75">
      <c r="A260" s="75"/>
      <c r="B260" s="75"/>
      <c r="C260" s="75"/>
      <c r="D260" s="29"/>
      <c r="E260" s="8"/>
      <c r="F260" s="8"/>
    </row>
    <row r="261" spans="1:6" ht="18.75">
      <c r="A261" s="75"/>
      <c r="B261" s="75"/>
      <c r="C261" s="75"/>
      <c r="D261" s="10"/>
      <c r="E261" s="8"/>
      <c r="F261" s="8"/>
    </row>
    <row r="262" spans="1:4" ht="18.75">
      <c r="A262" s="62" t="s">
        <v>298</v>
      </c>
      <c r="B262" s="62"/>
      <c r="C262" s="29"/>
      <c r="D262" s="10"/>
    </row>
    <row r="263" spans="1:4" ht="18.75">
      <c r="A263" s="62" t="s">
        <v>299</v>
      </c>
      <c r="B263" s="62"/>
      <c r="C263" s="29"/>
      <c r="D263" s="10"/>
    </row>
    <row r="264" spans="1:4" ht="18.75">
      <c r="A264" s="63" t="s">
        <v>300</v>
      </c>
      <c r="B264"/>
      <c r="C264" s="1"/>
      <c r="D264" s="65" t="s">
        <v>295</v>
      </c>
    </row>
    <row r="265" spans="1:4" ht="18.75">
      <c r="A265" s="63"/>
      <c r="B265" s="64"/>
      <c r="C265" s="64"/>
      <c r="D265" s="5"/>
    </row>
    <row r="266" spans="1:4" ht="18.75">
      <c r="A266" s="63"/>
      <c r="B266" s="64"/>
      <c r="C266" s="64"/>
      <c r="D266" s="65"/>
    </row>
  </sheetData>
  <sheetProtection/>
  <mergeCells count="11">
    <mergeCell ref="C20:C21"/>
    <mergeCell ref="A20:A21"/>
    <mergeCell ref="A260:C260"/>
    <mergeCell ref="A261:C261"/>
    <mergeCell ref="A13:D13"/>
    <mergeCell ref="A14:E14"/>
    <mergeCell ref="A15:E15"/>
    <mergeCell ref="A16:E16"/>
    <mergeCell ref="A17:E17"/>
    <mergeCell ref="B20:B21"/>
    <mergeCell ref="D20:D21"/>
  </mergeCells>
  <printOptions/>
  <pageMargins left="0.2755905511811024" right="0.1968503937007874" top="0.5511811023622047" bottom="0.35433070866141736" header="0.31496062992125984" footer="0.3937007874015748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cp:lastPrinted>2022-10-28T07:56:55Z</cp:lastPrinted>
  <dcterms:created xsi:type="dcterms:W3CDTF">2008-01-28T12:30:41Z</dcterms:created>
  <dcterms:modified xsi:type="dcterms:W3CDTF">2022-10-28T07:56:58Z</dcterms:modified>
  <cp:category/>
  <cp:version/>
  <cp:contentType/>
  <cp:contentStatus/>
</cp:coreProperties>
</file>